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amila Bennemann\Downloads\"/>
    </mc:Choice>
  </mc:AlternateContent>
  <xr:revisionPtr revIDLastSave="0" documentId="13_ncr:1_{9EED07E6-5B5C-4B86-BAFC-41C4B87AEF8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erviço" sheetId="1" r:id="rId1"/>
    <sheet name="Serviço Insalubridade" sheetId="2" r:id="rId2"/>
    <sheet name="Serviço Líder" sheetId="3" r:id="rId3"/>
    <sheet name="BDI" sheetId="4" r:id="rId4"/>
    <sheet name="EPI e uniformes" sheetId="5" r:id="rId5"/>
    <sheet name="materiais" sheetId="6" r:id="rId6"/>
    <sheet name="equipamentos" sheetId="7" r:id="rId7"/>
    <sheet name="cálculo m²" sheetId="8" r:id="rId8"/>
  </sheets>
  <definedNames>
    <definedName name="____xlnm.Print_Area_2" localSheetId="1">#REF!</definedName>
    <definedName name="____xlnm.Print_Area_2">#REF!</definedName>
    <definedName name="____xlnm.Print_Area_3" localSheetId="1">#REF!</definedName>
    <definedName name="____xlnm.Print_Area_3">#REF!</definedName>
    <definedName name="___xlnm.Print_Area_2" localSheetId="5">#REF!</definedName>
    <definedName name="___xlnm.Print_Area_2" localSheetId="1">#REF!</definedName>
    <definedName name="___xlnm.Print_Area_2">#REF!</definedName>
    <definedName name="___xlnm.Print_Area_3" localSheetId="5">#REF!</definedName>
    <definedName name="___xlnm.Print_Area_3" localSheetId="1">#REF!</definedName>
    <definedName name="___xlnm.Print_Area_3">#REF!</definedName>
    <definedName name="__xlnm.Print_Area_2" localSheetId="5">#REF!</definedName>
    <definedName name="__xlnm.Print_Area_2" localSheetId="1">#REF!</definedName>
    <definedName name="__xlnm.Print_Area_2">#REF!</definedName>
    <definedName name="__xlnm.Print_Area_3" localSheetId="5">#REF!</definedName>
    <definedName name="__xlnm.Print_Area_3" localSheetId="1">#REF!</definedName>
    <definedName name="__xlnm.Print_Area_3">#REF!</definedName>
    <definedName name="Excel_BuiltIn_Print_Area_1">#REF!</definedName>
    <definedName name="Excel_BuiltIn_Print_Area_1_2">#REF!</definedName>
    <definedName name="Excel_BuiltIn_Print_Area_2">#REF!</definedName>
    <definedName name="Excel_BuiltIn_Print_Area_2_2">#REF!</definedName>
    <definedName name="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2" roundtripDataSignature="AMtx7mgUXWyyChlbpQc820uk+/1G+MhReQ=="/>
    </ext>
  </extLst>
</workbook>
</file>

<file path=xl/calcChain.xml><?xml version="1.0" encoding="utf-8"?>
<calcChain xmlns="http://schemas.openxmlformats.org/spreadsheetml/2006/main">
  <c r="E29" i="8" l="1"/>
  <c r="G29" i="8" s="1"/>
  <c r="H29" i="8" s="1"/>
  <c r="E28" i="8"/>
  <c r="G28" i="8" s="1"/>
  <c r="H28" i="8" s="1"/>
  <c r="E27" i="8"/>
  <c r="G27" i="8" s="1"/>
  <c r="H27" i="8" s="1"/>
  <c r="E26" i="8"/>
  <c r="G26" i="8" s="1"/>
  <c r="H26" i="8" s="1"/>
  <c r="E25" i="8"/>
  <c r="G25" i="8" s="1"/>
  <c r="H25" i="8" s="1"/>
  <c r="E24" i="8"/>
  <c r="G24" i="8" s="1"/>
  <c r="H24" i="8" s="1"/>
  <c r="E23" i="8"/>
  <c r="G23" i="8" s="1"/>
  <c r="H23" i="8" s="1"/>
  <c r="E22" i="8"/>
  <c r="G22" i="8" s="1"/>
  <c r="H22" i="8" s="1"/>
  <c r="E21" i="8"/>
  <c r="G21" i="8" s="1"/>
  <c r="H21" i="8" s="1"/>
  <c r="E20" i="8"/>
  <c r="G20" i="8" s="1"/>
  <c r="H20" i="8" s="1"/>
  <c r="E19" i="8"/>
  <c r="E18" i="8"/>
  <c r="G18" i="8" s="1"/>
  <c r="H18" i="8" s="1"/>
  <c r="B18" i="8"/>
  <c r="G17" i="8"/>
  <c r="H17" i="8" s="1"/>
  <c r="E17" i="8"/>
  <c r="E16" i="8"/>
  <c r="G16" i="8" s="1"/>
  <c r="H16" i="8" s="1"/>
  <c r="E15" i="8"/>
  <c r="E14" i="8"/>
  <c r="G15" i="8" s="1"/>
  <c r="H15" i="8" s="1"/>
  <c r="G13" i="8"/>
  <c r="H13" i="8" s="1"/>
  <c r="E13" i="8"/>
  <c r="E12" i="8"/>
  <c r="G12" i="8" s="1"/>
  <c r="H12" i="8" s="1"/>
  <c r="G11" i="8"/>
  <c r="H11" i="8" s="1"/>
  <c r="E11" i="8"/>
  <c r="E10" i="8"/>
  <c r="G10" i="8" s="1"/>
  <c r="H10" i="8" s="1"/>
  <c r="B10" i="8"/>
  <c r="H9" i="8"/>
  <c r="G9" i="8"/>
  <c r="E9" i="8"/>
  <c r="H8" i="8"/>
  <c r="G8" i="8"/>
  <c r="E8" i="8"/>
  <c r="D9" i="7"/>
  <c r="E9" i="7" s="1"/>
  <c r="H9" i="7" s="1"/>
  <c r="D8" i="7"/>
  <c r="E8" i="7" s="1"/>
  <c r="F8" i="7" s="1"/>
  <c r="D7" i="7"/>
  <c r="E7" i="7" s="1"/>
  <c r="E6" i="7"/>
  <c r="D6" i="7"/>
  <c r="H5" i="7"/>
  <c r="F5" i="7"/>
  <c r="I5" i="7" s="1"/>
  <c r="E5" i="7"/>
  <c r="D5" i="7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56" i="6" s="1"/>
  <c r="G57" i="6" s="1"/>
  <c r="F19" i="5"/>
  <c r="F18" i="5"/>
  <c r="F17" i="5"/>
  <c r="F16" i="5"/>
  <c r="F20" i="5" s="1"/>
  <c r="F15" i="5"/>
  <c r="F8" i="5"/>
  <c r="F7" i="5"/>
  <c r="F6" i="5"/>
  <c r="F5" i="5"/>
  <c r="H6" i="4"/>
  <c r="H5" i="4"/>
  <c r="C131" i="3"/>
  <c r="C129" i="3"/>
  <c r="D110" i="3"/>
  <c r="D115" i="3" s="1"/>
  <c r="D66" i="3"/>
  <c r="D65" i="3"/>
  <c r="C61" i="3"/>
  <c r="D38" i="3"/>
  <c r="D39" i="3" s="1"/>
  <c r="D53" i="3" s="1"/>
  <c r="D25" i="3"/>
  <c r="D22" i="3"/>
  <c r="C132" i="2"/>
  <c r="C130" i="2"/>
  <c r="D111" i="2"/>
  <c r="D116" i="2" s="1"/>
  <c r="D67" i="2"/>
  <c r="D66" i="2"/>
  <c r="C62" i="2"/>
  <c r="D33" i="2"/>
  <c r="D40" i="2" s="1"/>
  <c r="D54" i="2" s="1"/>
  <c r="D26" i="2"/>
  <c r="D23" i="2"/>
  <c r="C131" i="1"/>
  <c r="C129" i="1"/>
  <c r="D110" i="1"/>
  <c r="D115" i="1" s="1"/>
  <c r="D66" i="1"/>
  <c r="D65" i="1"/>
  <c r="C61" i="1"/>
  <c r="D39" i="1"/>
  <c r="D25" i="1"/>
  <c r="D22" i="1"/>
  <c r="D72" i="1" l="1"/>
  <c r="D78" i="1" s="1"/>
  <c r="D72" i="3"/>
  <c r="D78" i="3" s="1"/>
  <c r="D56" i="3"/>
  <c r="D45" i="3"/>
  <c r="D60" i="3"/>
  <c r="D102" i="3"/>
  <c r="D103" i="3" s="1"/>
  <c r="D46" i="3"/>
  <c r="D87" i="2"/>
  <c r="D88" i="2" s="1"/>
  <c r="D73" i="2"/>
  <c r="D79" i="2" s="1"/>
  <c r="D102" i="1"/>
  <c r="D103" i="1" s="1"/>
  <c r="D60" i="1"/>
  <c r="D56" i="1"/>
  <c r="D45" i="1"/>
  <c r="D53" i="1"/>
  <c r="D58" i="1"/>
  <c r="H7" i="7"/>
  <c r="F7" i="7"/>
  <c r="I7" i="7" s="1"/>
  <c r="D46" i="1"/>
  <c r="D59" i="1"/>
  <c r="D145" i="1"/>
  <c r="F9" i="7"/>
  <c r="I9" i="7" s="1"/>
  <c r="D55" i="1"/>
  <c r="D104" i="1"/>
  <c r="D47" i="2"/>
  <c r="D58" i="2"/>
  <c r="F9" i="5"/>
  <c r="D86" i="1"/>
  <c r="D87" i="1" s="1"/>
  <c r="D54" i="1"/>
  <c r="D103" i="2"/>
  <c r="D104" i="2" s="1"/>
  <c r="D61" i="2"/>
  <c r="D57" i="2"/>
  <c r="D46" i="2"/>
  <c r="D60" i="2"/>
  <c r="D56" i="2"/>
  <c r="D55" i="2"/>
  <c r="D57" i="1"/>
  <c r="D59" i="2"/>
  <c r="D105" i="2"/>
  <c r="D146" i="2"/>
  <c r="H6" i="7"/>
  <c r="F6" i="7"/>
  <c r="I6" i="7" s="1"/>
  <c r="H8" i="7"/>
  <c r="I8" i="7" s="1"/>
  <c r="G14" i="8"/>
  <c r="H14" i="8" s="1"/>
  <c r="K3" i="8" s="1"/>
  <c r="G19" i="8"/>
  <c r="H19" i="8" s="1"/>
  <c r="D57" i="3"/>
  <c r="D86" i="3"/>
  <c r="D87" i="3" s="1"/>
  <c r="D145" i="3"/>
  <c r="D54" i="3"/>
  <c r="D58" i="3"/>
  <c r="D104" i="3"/>
  <c r="D55" i="3"/>
  <c r="D59" i="3"/>
  <c r="D61" i="3" l="1"/>
  <c r="D77" i="3" s="1"/>
  <c r="D48" i="3"/>
  <c r="D83" i="3"/>
  <c r="D84" i="3" s="1"/>
  <c r="D93" i="3"/>
  <c r="D96" i="3" s="1"/>
  <c r="D47" i="3"/>
  <c r="D62" i="2"/>
  <c r="D78" i="2" s="1"/>
  <c r="D84" i="2"/>
  <c r="D85" i="2" s="1"/>
  <c r="D93" i="1"/>
  <c r="D100" i="1" s="1"/>
  <c r="F21" i="5"/>
  <c r="F22" i="5" s="1"/>
  <c r="G58" i="6"/>
  <c r="G59" i="6" s="1"/>
  <c r="I10" i="7"/>
  <c r="D48" i="1"/>
  <c r="D47" i="1"/>
  <c r="F10" i="5"/>
  <c r="F11" i="5" s="1"/>
  <c r="D83" i="1"/>
  <c r="D49" i="2"/>
  <c r="D48" i="2"/>
  <c r="D61" i="1"/>
  <c r="D77" i="1" s="1"/>
  <c r="D94" i="2"/>
  <c r="D100" i="3" l="1"/>
  <c r="D98" i="3"/>
  <c r="D97" i="3"/>
  <c r="D96" i="1"/>
  <c r="D98" i="1"/>
  <c r="D101" i="1" s="1"/>
  <c r="D105" i="1" s="1"/>
  <c r="D114" i="1" s="1"/>
  <c r="D116" i="1" s="1"/>
  <c r="D148" i="1" s="1"/>
  <c r="D49" i="3"/>
  <c r="D76" i="3" s="1"/>
  <c r="D79" i="3" s="1"/>
  <c r="D146" i="3" s="1"/>
  <c r="D99" i="3"/>
  <c r="D101" i="3" s="1"/>
  <c r="D105" i="3" s="1"/>
  <c r="D114" i="3" s="1"/>
  <c r="D116" i="3" s="1"/>
  <c r="D148" i="3" s="1"/>
  <c r="D50" i="2"/>
  <c r="D77" i="2" s="1"/>
  <c r="D80" i="2" s="1"/>
  <c r="D147" i="2" s="1"/>
  <c r="D99" i="1"/>
  <c r="D97" i="1"/>
  <c r="D49" i="1"/>
  <c r="D76" i="1" s="1"/>
  <c r="D79" i="1" s="1"/>
  <c r="D146" i="1" s="1"/>
  <c r="D121" i="2"/>
  <c r="D120" i="1"/>
  <c r="D120" i="3"/>
  <c r="D121" i="3"/>
  <c r="D122" i="2"/>
  <c r="D121" i="1"/>
  <c r="D99" i="2"/>
  <c r="D98" i="2"/>
  <c r="D97" i="2"/>
  <c r="D101" i="2"/>
  <c r="D100" i="2"/>
  <c r="D84" i="1"/>
  <c r="I12" i="7"/>
  <c r="I13" i="7" s="1"/>
  <c r="I11" i="7"/>
  <c r="D122" i="3"/>
  <c r="D123" i="2"/>
  <c r="D122" i="1"/>
  <c r="D85" i="3"/>
  <c r="D88" i="3"/>
  <c r="D88" i="1" l="1"/>
  <c r="D85" i="1"/>
  <c r="D89" i="1" s="1"/>
  <c r="D147" i="1" s="1"/>
  <c r="D89" i="3"/>
  <c r="D147" i="3" s="1"/>
  <c r="D123" i="3"/>
  <c r="D125" i="3" s="1"/>
  <c r="D149" i="3" s="1"/>
  <c r="D150" i="3" s="1"/>
  <c r="D124" i="2"/>
  <c r="D126" i="2" s="1"/>
  <c r="D150" i="2" s="1"/>
  <c r="D123" i="1"/>
  <c r="D125" i="1"/>
  <c r="D149" i="1" s="1"/>
  <c r="D102" i="2"/>
  <c r="D106" i="2" s="1"/>
  <c r="D115" i="2" s="1"/>
  <c r="D117" i="2" s="1"/>
  <c r="D149" i="2" s="1"/>
  <c r="D86" i="2"/>
  <c r="D89" i="2"/>
  <c r="D150" i="1" l="1"/>
  <c r="D129" i="1" s="1"/>
  <c r="D90" i="2"/>
  <c r="D148" i="2" s="1"/>
  <c r="D129" i="3"/>
  <c r="D131" i="3" s="1"/>
  <c r="D151" i="2"/>
  <c r="D130" i="2" l="1"/>
  <c r="D139" i="3"/>
  <c r="D137" i="3"/>
  <c r="D136" i="3"/>
  <c r="D131" i="1"/>
  <c r="D137" i="1" s="1"/>
  <c r="D141" i="3" l="1"/>
  <c r="D151" i="3" s="1"/>
  <c r="D153" i="3" s="1"/>
  <c r="I23" i="8" s="1"/>
  <c r="J23" i="8" s="1"/>
  <c r="D139" i="1"/>
  <c r="D136" i="1"/>
  <c r="D132" i="2"/>
  <c r="D137" i="2" s="1"/>
  <c r="I11" i="8" l="1"/>
  <c r="J11" i="8" s="1"/>
  <c r="I17" i="8"/>
  <c r="J17" i="8" s="1"/>
  <c r="I9" i="8"/>
  <c r="J9" i="8" s="1"/>
  <c r="I25" i="8"/>
  <c r="J25" i="8" s="1"/>
  <c r="I27" i="8"/>
  <c r="J27" i="8" s="1"/>
  <c r="I19" i="8"/>
  <c r="J19" i="8" s="1"/>
  <c r="D141" i="1"/>
  <c r="D151" i="1" s="1"/>
  <c r="D153" i="1" s="1"/>
  <c r="I13" i="8"/>
  <c r="J13" i="8" s="1"/>
  <c r="I21" i="8"/>
  <c r="J21" i="8" s="1"/>
  <c r="I29" i="8"/>
  <c r="J29" i="8" s="1"/>
  <c r="I15" i="8"/>
  <c r="J15" i="8" s="1"/>
  <c r="D138" i="2"/>
  <c r="D140" i="2"/>
  <c r="D142" i="2" s="1"/>
  <c r="D152" i="2" s="1"/>
  <c r="D154" i="2" s="1"/>
  <c r="I18" i="8" s="1"/>
  <c r="J18" i="8" s="1"/>
  <c r="I26" i="8"/>
  <c r="J26" i="8" s="1"/>
  <c r="K26" i="8" s="1"/>
  <c r="L26" i="8" s="1"/>
  <c r="I16" i="8"/>
  <c r="J16" i="8" s="1"/>
  <c r="I8" i="8"/>
  <c r="J8" i="8" s="1"/>
  <c r="I24" i="8"/>
  <c r="J24" i="8" s="1"/>
  <c r="K24" i="8" s="1"/>
  <c r="L24" i="8" s="1"/>
  <c r="I14" i="8"/>
  <c r="J14" i="8" s="1"/>
  <c r="I28" i="8"/>
  <c r="J28" i="8" s="1"/>
  <c r="I20" i="8"/>
  <c r="J20" i="8" s="1"/>
  <c r="I10" i="8"/>
  <c r="J10" i="8" s="1"/>
  <c r="K10" i="8" s="1"/>
  <c r="L10" i="8" s="1"/>
  <c r="I22" i="8"/>
  <c r="J22" i="8" s="1"/>
  <c r="K22" i="8" s="1"/>
  <c r="L22" i="8" s="1"/>
  <c r="I12" i="8"/>
  <c r="J12" i="8" s="1"/>
  <c r="K8" i="8"/>
  <c r="L8" i="8" s="1"/>
  <c r="K20" i="8"/>
  <c r="L20" i="8" s="1"/>
  <c r="K18" i="8" l="1"/>
  <c r="L18" i="8" s="1"/>
  <c r="K16" i="8"/>
  <c r="L16" i="8" s="1"/>
  <c r="K28" i="8"/>
  <c r="L28" i="8" s="1"/>
  <c r="K12" i="8"/>
  <c r="L12" i="8" s="1"/>
  <c r="K14" i="8"/>
  <c r="L14" i="8" s="1"/>
  <c r="K4" i="8" l="1"/>
  <c r="K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6" authorId="0" shapeId="0" xr:uid="{00000000-0006-0000-0000-000001000000}">
      <text>
        <r>
          <rPr>
            <sz val="10"/>
            <color rgb="FF000000"/>
            <rFont val="Arial"/>
          </rPr>
          <t>======
ID#AAAALLGheaE
Pâmella Bandeira    (2021-01-26 22:32:19)
Início da vigência da CCT</t>
        </r>
      </text>
    </comment>
    <comment ref="D30" authorId="0" shapeId="0" xr:uid="{00000000-0006-0000-0000-000009000000}">
      <text>
        <r>
          <rPr>
            <sz val="10"/>
            <color rgb="FF000000"/>
            <rFont val="Arial"/>
          </rPr>
          <t>======
ID#AAAALLGhd4c
    (2021-01-26 20:38:21)
1ª Faixa Salarial CCT 2021</t>
        </r>
      </text>
    </comment>
    <comment ref="D37" authorId="0" shapeId="0" xr:uid="{00000000-0006-0000-0000-000006000000}">
      <text>
        <r>
          <rPr>
            <sz val="10"/>
            <color rgb="FF000000"/>
            <rFont val="Arial"/>
          </rPr>
          <t>======
ID#AAAALLGhd4s
    (2021-01-26 20:38:21)
Gratificação por Assiduidade prevista na 1ª Faixa Salarial da CCT 2020.</t>
        </r>
      </text>
    </comment>
    <comment ref="D55" authorId="0" shapeId="0" xr:uid="{00000000-0006-0000-0000-000007000000}">
      <text>
        <r>
          <rPr>
            <sz val="10"/>
            <color rgb="FF000000"/>
            <rFont val="Arial"/>
          </rPr>
          <t>======
ID#AAAALLGhd4k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6" authorId="0" shapeId="0" xr:uid="{00000000-0006-0000-0000-000003000000}">
      <text>
        <r>
          <rPr>
            <sz val="10"/>
            <color rgb="FF000000"/>
            <rFont val="Arial"/>
          </rPr>
          <t>======
ID#AAAALLGhd48
    (2021-01-26 20:38:21)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D70" authorId="0" shapeId="0" xr:uid="{00000000-0006-0000-0000-00000E000000}">
      <text>
        <r>
          <rPr>
            <sz val="10"/>
            <color rgb="FF000000"/>
            <rFont val="Arial"/>
          </rPr>
          <t>======
ID#AAAALLGhd3s
    (2021-01-26 20:38:21)
Conforme §1º da Cláusula Nona da CCT 2021
.</t>
        </r>
      </text>
    </comment>
    <comment ref="D86" authorId="0" shapeId="0" xr:uid="{00000000-0006-0000-0000-00000B000000}">
      <text>
        <r>
          <rPr>
            <sz val="10"/>
            <color rgb="FF000000"/>
            <rFont val="Arial"/>
          </rPr>
          <t>======
ID#AAAALLGhd4I
    (2021-01-26 20:38:21)
{[(7/30)/12]x100} = 1,944%
7 dias de folga / 30 dias / 12 meses (vigência inicial do contrato) = provisão mensal para esse item de custo * remuneração mensal</t>
        </r>
      </text>
    </comment>
    <comment ref="D120" authorId="0" shapeId="0" xr:uid="{00000000-0006-0000-0000-000004000000}">
      <text>
        <r>
          <rPr>
            <sz val="10"/>
            <color rgb="FF000000"/>
            <rFont val="Arial"/>
          </rPr>
          <t>======
ID#AAAALLGhd44
    (2021-01-26 20:38:21)
Referência: Custo Mensal de Uniformes (vide planilha específica).</t>
        </r>
      </text>
    </comment>
    <comment ref="D122" authorId="0" shapeId="0" xr:uid="{00000000-0006-0000-0000-000005000000}">
      <text>
        <r>
          <rPr>
            <sz val="10"/>
            <color rgb="FF000000"/>
            <rFont val="Arial"/>
          </rPr>
          <t>======
ID#AAAALLGhd4w
    (2021-01-26 20:38:21)
Referência: Custo Mensal de Materiais de Consumo e Utensílios (vide planilha específica).</t>
        </r>
      </text>
    </comment>
    <comment ref="D123" authorId="0" shapeId="0" xr:uid="{00000000-0006-0000-0000-00000A000000}">
      <text>
        <r>
          <rPr>
            <sz val="10"/>
            <color rgb="FF000000"/>
            <rFont val="Arial"/>
          </rPr>
          <t>======
ID#AAAALLGhd4U
    (2021-01-26 20:38:21)
Referência: Custo Mensal da depreciação e manutenção de Equipamentos e Ferramentas (vide planilha específica).</t>
        </r>
      </text>
    </comment>
    <comment ref="D129" authorId="0" shapeId="0" xr:uid="{00000000-0006-0000-0000-000002000000}">
      <text>
        <r>
          <rPr>
            <sz val="10"/>
            <color rgb="FF000000"/>
            <rFont val="Arial"/>
          </rPr>
          <t>======
ID#AAAALLGhd5M
    (2021-01-26 20:38:21)
Referência: Custos Indiretos e Lucro (vide planilha específica).</t>
        </r>
      </text>
    </comment>
    <comment ref="D131" authorId="0" shapeId="0" xr:uid="{00000000-0006-0000-0000-00000D000000}">
      <text>
        <r>
          <rPr>
            <sz val="10"/>
            <color rgb="FF000000"/>
            <rFont val="Arial"/>
          </rPr>
          <t>======
ID#AAAALLGhd30
    (2021-01-26 20:38:21)
Referência: Custos Indiretos e Lucro (vide planilha específica).</t>
        </r>
      </text>
    </comment>
    <comment ref="B133" authorId="0" shapeId="0" xr:uid="{00000000-0006-0000-0000-00000C000000}">
      <text>
        <r>
          <rPr>
            <sz val="10"/>
            <color rgb="FF000000"/>
            <rFont val="Arial"/>
          </rPr>
          <t>======
ID#AAAALLGhd4E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139" authorId="0" shapeId="0" xr:uid="{00000000-0006-0000-0000-000008000000}">
      <text>
        <r>
          <rPr>
            <sz val="10"/>
            <color rgb="FF000000"/>
            <rFont val="Arial"/>
          </rPr>
          <t>======
ID#AAAALLGhd4Y
    (2021-01-26 20:38:21)
Valor do ISS praticado no Município onde será prestado o serviço.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vQY+AGR+qWDfHUEIQ/hU3Ms1b6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1" authorId="0" shapeId="0" xr:uid="{00000000-0006-0000-0100-00000F000000}">
      <text>
        <r>
          <rPr>
            <sz val="10"/>
            <color rgb="FF000000"/>
            <rFont val="Arial"/>
          </rPr>
          <t>======
ID#AAAALLGhd3o
    (2021-01-26 20:38:21)
1ª Faixa Salarial CCT 2021</t>
        </r>
      </text>
    </comment>
    <comment ref="B33" authorId="0" shapeId="0" xr:uid="{00000000-0006-0000-0100-000005000000}">
      <text>
        <r>
          <rPr>
            <sz val="10"/>
            <color rgb="FF000000"/>
            <rFont val="Arial"/>
          </rPr>
          <t>======
ID#AAAALLGheds
Pâmella Bandeira    (2021-01-26 22:44:38)
A insalubridade é sobre o salário mínimo, não sobre o salário base da CCT</t>
        </r>
      </text>
    </comment>
    <comment ref="D38" authorId="0" shapeId="0" xr:uid="{00000000-0006-0000-0100-000006000000}">
      <text>
        <r>
          <rPr>
            <sz val="10"/>
            <color rgb="FF000000"/>
            <rFont val="Arial"/>
          </rPr>
          <t>======
ID#AAAALLGhd5Q
    (2021-01-26 20:38:21)
Gratificação por Assiduidade prevista na 1ª Faixa Salarial da CCT 2021.</t>
        </r>
      </text>
    </comment>
    <comment ref="D56" authorId="0" shapeId="0" xr:uid="{00000000-0006-0000-0100-00000E000000}">
      <text>
        <r>
          <rPr>
            <sz val="10"/>
            <color rgb="FF000000"/>
            <rFont val="Arial"/>
          </rPr>
          <t>======
ID#AAAALLGhd3w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7" authorId="0" shapeId="0" xr:uid="{00000000-0006-0000-0100-000002000000}">
      <text>
        <r>
          <rPr>
            <sz val="10"/>
            <color rgb="FF000000"/>
            <rFont val="Arial"/>
          </rPr>
          <t>======
ID#AAAAL0j4Zyo
    (2021-03-18 19:51:44)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B70" authorId="0" shapeId="0" xr:uid="{00000000-0006-0000-0100-000004000000}">
      <text>
        <r>
          <rPr>
            <sz val="10"/>
            <color rgb="FF000000"/>
            <rFont val="Arial"/>
          </rPr>
          <t>======
ID#AAAAL0j4ZyI
    (2021-03-18 19:51:44)
Parágrafo 1º da Cláusula 51ª (DO PROGRAMA DE CONTROLE MÉDICO DE SAÚDE
OCUPACIONAL) da CCT 2021.</t>
        </r>
      </text>
    </comment>
    <comment ref="B71" authorId="0" shapeId="0" xr:uid="{00000000-0006-0000-0100-000001000000}">
      <text>
        <r>
          <rPr>
            <sz val="10"/>
            <color rgb="FF000000"/>
            <rFont val="Arial"/>
          </rPr>
          <t>======
ID#AAAAL0j4Zy4
    (2021-03-18 19:51:44)
Conforme §1º da Cláusula Nona da CCT 2021</t>
        </r>
      </text>
    </comment>
    <comment ref="D87" authorId="0" shapeId="0" xr:uid="{00000000-0006-0000-0100-000003000000}">
      <text>
        <r>
          <rPr>
            <sz val="10"/>
            <color rgb="FF000000"/>
            <rFont val="Arial"/>
          </rPr>
          <t>======
ID#AAAAL0j4ZyY
    (2021-03-18 19:51:44)
{[(7/30)/12]x100} = 1,944%
7 dias de folga / 30 dias / 12 meses (vigência inicial do contrato) = provisão mensal para esse item de custo * remuneração mensal</t>
        </r>
      </text>
    </comment>
    <comment ref="D121" authorId="0" shapeId="0" xr:uid="{00000000-0006-0000-0100-00000D000000}">
      <text>
        <r>
          <rPr>
            <sz val="10"/>
            <color rgb="FF000000"/>
            <rFont val="Arial"/>
          </rPr>
          <t>======
ID#AAAALLGhd34
    (2021-01-26 20:38:21)
Referência: Custo Mensal de Uniformes (vide planilha específica).</t>
        </r>
      </text>
    </comment>
    <comment ref="D123" authorId="0" shapeId="0" xr:uid="{00000000-0006-0000-0100-00000B000000}">
      <text>
        <r>
          <rPr>
            <sz val="10"/>
            <color rgb="FF000000"/>
            <rFont val="Arial"/>
          </rPr>
          <t>======
ID#AAAALLGhd4A
    (2021-01-26 20:38:21)
Referência: Custo Mensal de Materiais de Consumo e Utensílios (vide planilha específica).</t>
        </r>
      </text>
    </comment>
    <comment ref="D124" authorId="0" shapeId="0" xr:uid="{00000000-0006-0000-0100-000009000000}">
      <text>
        <r>
          <rPr>
            <sz val="10"/>
            <color rgb="FF000000"/>
            <rFont val="Arial"/>
          </rPr>
          <t>======
ID#AAAALLGhd4g
    (2021-01-26 20:38:21)
Referência: Custo Mensal da depreciação e manutenção de Equipamentos e Ferramentas (vide planilha específica).</t>
        </r>
      </text>
    </comment>
    <comment ref="D130" authorId="0" shapeId="0" xr:uid="{00000000-0006-0000-0100-00000A000000}">
      <text>
        <r>
          <rPr>
            <sz val="10"/>
            <color rgb="FF000000"/>
            <rFont val="Arial"/>
          </rPr>
          <t>======
ID#AAAALLGhd4Q
    (2021-01-26 20:38:21)
Referência: Custos Indiretos e Lucro (vide planilha específica).</t>
        </r>
      </text>
    </comment>
    <comment ref="D132" authorId="0" shapeId="0" xr:uid="{00000000-0006-0000-0100-000008000000}">
      <text>
        <r>
          <rPr>
            <sz val="10"/>
            <color rgb="FF000000"/>
            <rFont val="Arial"/>
          </rPr>
          <t>======
ID#AAAALLGhd40
    (2021-01-26 20:38:21)
Referência: Custos Indiretos e Lucro (vide planilha específica).</t>
        </r>
      </text>
    </comment>
    <comment ref="B134" authorId="0" shapeId="0" xr:uid="{00000000-0006-0000-0100-000007000000}">
      <text>
        <r>
          <rPr>
            <sz val="10"/>
            <color rgb="FF000000"/>
            <rFont val="Arial"/>
          </rPr>
          <t>======
ID#AAAALLGhd5E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140" authorId="0" shapeId="0" xr:uid="{00000000-0006-0000-0100-00000C000000}">
      <text>
        <r>
          <rPr>
            <sz val="10"/>
            <color rgb="FF000000"/>
            <rFont val="Arial"/>
          </rPr>
          <t>======
ID#AAAALLGhd38
    (2021-01-26 20:38:21)
Valor do ISS praticado no Município onde será prestado o serviço.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6qU0TJLm5cXJNwkOTK5OemSSJh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0" authorId="0" shapeId="0" xr:uid="{00000000-0006-0000-0200-000007000000}">
      <text>
        <r>
          <rPr>
            <sz val="10"/>
            <color rgb="FF000000"/>
            <rFont val="Arial"/>
          </rPr>
          <t>======
ID#AAAAL0j4ZyM
    (2021-03-18 19:51:44)
1ª Faixa Salarial CCT 2021</t>
        </r>
      </text>
    </comment>
    <comment ref="B32" authorId="0" shapeId="0" xr:uid="{00000000-0006-0000-0200-000002000000}">
      <text>
        <r>
          <rPr>
            <sz val="10"/>
            <color rgb="FF000000"/>
            <rFont val="Arial"/>
          </rPr>
          <t>======
ID#AAAAL0j4ZzQ
    (2021-03-18 19:51:44)
A insalubridade é sobre o salário mínimo, não sobre o salário base da CCT</t>
        </r>
      </text>
    </comment>
    <comment ref="D37" authorId="0" shapeId="0" xr:uid="{00000000-0006-0000-0200-000004000000}">
      <text>
        <r>
          <rPr>
            <sz val="10"/>
            <color rgb="FF000000"/>
            <rFont val="Arial"/>
          </rPr>
          <t>======
ID#AAAAL0j4Zy0
    (2021-03-18 19:51:44)
Gratificação por Assiduidade prevista na 1ª Faixa Salarial da CCT 2021.</t>
        </r>
      </text>
    </comment>
    <comment ref="D38" authorId="0" shapeId="0" xr:uid="{00000000-0006-0000-0200-000005000000}">
      <text>
        <r>
          <rPr>
            <sz val="10"/>
            <color rgb="FF000000"/>
            <rFont val="Arial"/>
          </rPr>
          <t>======
ID#AAAAL0j4Zyg
Gratificação de função de  Líder de Equipe prevista na CCT 2021    (2021-03-18 19:51:44)
Líder de Equipe:
05 a 10 empregados – piso da categoria + gratificação de função de 20%.
11 a 20 empregados – piso da categoria + gratificação de função de 35%.
21 a 30 empregados – piso da categoria + gratificação de função de 50%.</t>
        </r>
      </text>
    </comment>
    <comment ref="D55" authorId="0" shapeId="0" xr:uid="{00000000-0006-0000-0200-00000A000000}">
      <text>
        <r>
          <rPr>
            <sz val="10"/>
            <color rgb="FF000000"/>
            <rFont val="Arial"/>
          </rPr>
          <t>======
ID#AAAAL0j4Zyk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6" authorId="0" shapeId="0" xr:uid="{00000000-0006-0000-0200-000003000000}">
      <text>
        <r>
          <rPr>
            <sz val="10"/>
            <color rgb="FF000000"/>
            <rFont val="Arial"/>
          </rPr>
          <t>======
ID#AAAAL0j4ZzE
    (2021-03-18 19:51:44)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B69" authorId="0" shapeId="0" xr:uid="{00000000-0006-0000-0200-000001000000}">
      <text>
        <r>
          <rPr>
            <sz val="10"/>
            <color rgb="FF000000"/>
            <rFont val="Arial"/>
          </rPr>
          <t>======
ID#AAAAL0j4ZzU
    (2021-03-18 19:51:44)
Parágrafo 1º da Cláusula 51ª (DO PROGRAMA DE CONTROLE MÉDICO DE SAÚDE OCUPACIONAL) da CCT 2021.</t>
        </r>
      </text>
    </comment>
    <comment ref="B70" authorId="0" shapeId="0" xr:uid="{00000000-0006-0000-0200-000006000000}">
      <text>
        <r>
          <rPr>
            <sz val="10"/>
            <color rgb="FF000000"/>
            <rFont val="Arial"/>
          </rPr>
          <t>======
ID#AAAAL0j4ZyQ
    (2021-03-18 19:51:44)
Conforme §1º da Cláusula Nona da CCT 2021.</t>
        </r>
      </text>
    </comment>
    <comment ref="D86" authorId="0" shapeId="0" xr:uid="{00000000-0006-0000-0200-00000F000000}">
      <text>
        <r>
          <rPr>
            <sz val="10"/>
            <color rgb="FF000000"/>
            <rFont val="Arial"/>
          </rPr>
          <t>======
ID#AAAAL0j4Zyw
    (2021-01-26 20:38:21)
{[(7/30)/12]x100} = 1,944%
7 dias de folga / 30 dias / 12 meses (vigência inicial do contrato) = provisão mensal para esse item de custo * remuneração mensal</t>
        </r>
      </text>
    </comment>
    <comment ref="D120" authorId="0" shapeId="0" xr:uid="{00000000-0006-0000-0200-000010000000}">
      <text>
        <r>
          <rPr>
            <sz val="10"/>
            <color rgb="FF000000"/>
            <rFont val="Arial"/>
          </rPr>
          <t>======
ID#AAAAL0j4Zy8
    (2021-01-26 20:38:21)
Referência: Custo Mensal de Uniformes (vide planilha específica).</t>
        </r>
      </text>
    </comment>
    <comment ref="D122" authorId="0" shapeId="0" xr:uid="{00000000-0006-0000-0200-00000D000000}">
      <text>
        <r>
          <rPr>
            <sz val="10"/>
            <color rgb="FF000000"/>
            <rFont val="Arial"/>
          </rPr>
          <t>======
ID#AAAAL0j4ZyU
    (2021-01-26 20:38:21)
Referência: Custo Mensal de Materiais de Consumo e Utensílios (vide planilha específica).</t>
        </r>
      </text>
    </comment>
    <comment ref="D123" authorId="0" shapeId="0" xr:uid="{00000000-0006-0000-0200-00000E000000}">
      <text>
        <r>
          <rPr>
            <sz val="10"/>
            <color rgb="FF000000"/>
            <rFont val="Arial"/>
          </rPr>
          <t>======
ID#AAAAL0j4Zys
    (2021-01-26 20:38:21)
Referência: Custo Mensal da depreciação e manutenção de Equipamentos e Ferramentas (vide planilha específica).</t>
        </r>
      </text>
    </comment>
    <comment ref="D129" authorId="0" shapeId="0" xr:uid="{00000000-0006-0000-0200-000008000000}">
      <text>
        <r>
          <rPr>
            <sz val="10"/>
            <color rgb="FF000000"/>
            <rFont val="Arial"/>
          </rPr>
          <t>======
ID#AAAAL0j4Zyc
    (2021-01-26 20:38:21)
Referência: Custos Indiretos e Lucro (vide planilha específica).</t>
        </r>
      </text>
    </comment>
    <comment ref="D131" authorId="0" shapeId="0" xr:uid="{00000000-0006-0000-0200-00000C000000}">
      <text>
        <r>
          <rPr>
            <sz val="10"/>
            <color rgb="FF000000"/>
            <rFont val="Arial"/>
          </rPr>
          <t>======
ID#AAAAL0j4ZzI
    (2021-01-26 20:38:21)
Referência: Custos Indiretos e Lucro (vide planilha específica).</t>
        </r>
      </text>
    </comment>
    <comment ref="B133" authorId="0" shapeId="0" xr:uid="{00000000-0006-0000-0200-000009000000}">
      <text>
        <r>
          <rPr>
            <sz val="10"/>
            <color rgb="FF000000"/>
            <rFont val="Arial"/>
          </rPr>
          <t>======
ID#AAAAL0j4ZzA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139" authorId="0" shapeId="0" xr:uid="{00000000-0006-0000-0200-00000B000000}">
      <text>
        <r>
          <rPr>
            <sz val="10"/>
            <color rgb="FF000000"/>
            <rFont val="Arial"/>
          </rPr>
          <t>======
ID#AAAAL0j4ZzM
    (2021-01-26 20:38:21)
Valor do ISS praticado no Município onde será prestado o serviço.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+HYTIH3q1u0eAeoNSgSwqrSrVKQ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600-000001000000}">
      <text>
        <r>
          <rPr>
            <sz val="10"/>
            <color rgb="FF000000"/>
            <rFont val="Arial"/>
          </rPr>
          <t>A taxa de manutenção (0,25% a.m.) é a sugerida no artigo “Formação de preços dos serviços contínuos a serem terceirizados na Administração Pública” da Revista Zênite.
======
ID#AAAALLGhd5I
    (2021-01-26 20:38:21)
A taxa de manutenção (0,25% a.m.) é a sugerida no artigo “Formação de preços dos serviços contínuos a serem terceirizados na Administração Pública” da Revista Zênite.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rbRgcU52oSwlCfUUW8kaP3e3iA=="/>
    </ext>
  </extLst>
</comments>
</file>

<file path=xl/sharedStrings.xml><?xml version="1.0" encoding="utf-8"?>
<sst xmlns="http://schemas.openxmlformats.org/spreadsheetml/2006/main" count="997" uniqueCount="370">
  <si>
    <t>PLANILHA DE CUSTOS E FORMAÇÃO DE PREÇOS</t>
  </si>
  <si>
    <t>SERVENTE DE LIMPEZA  (44 HORAS de segunda a sábado)</t>
  </si>
  <si>
    <t>Pregão Eletrônico nº xx/2021</t>
  </si>
  <si>
    <t xml:space="preserve">Processo Nº </t>
  </si>
  <si>
    <t>Dia ___/___/_____ às ___:___ horas</t>
  </si>
  <si>
    <t> DISCRIMINAÇÃO DOS SERVIÇOS (DADOS REFERENTES À CONTRATAÇÃO)</t>
  </si>
  <si>
    <t>A</t>
  </si>
  <si>
    <t>Data de apresentação da proposta (dia/mês/ano)</t>
  </si>
  <si>
    <t>B</t>
  </si>
  <si>
    <t>Município/UF</t>
  </si>
  <si>
    <t>Tangará da Serra/MT</t>
  </si>
  <si>
    <t>C</t>
  </si>
  <si>
    <t>Ano Acordo, Convenção ou Sentença Normativa em Dissídio Coletivo</t>
  </si>
  <si>
    <t>MT000060/2021</t>
  </si>
  <si>
    <t>D</t>
  </si>
  <si>
    <t>Nº de meses de execução contratual</t>
  </si>
  <si>
    <t>IDENTIFICAÇÃO DOS SERVIÇOS</t>
  </si>
  <si>
    <t> Tipo de Serviço</t>
  </si>
  <si>
    <t>Limpeza e Conservação</t>
  </si>
  <si>
    <t>MÓDULOS</t>
  </si>
  <si>
    <t> Mão-de-obra vinculada à execução contratual</t>
  </si>
  <si>
    <t>Dados complementares para composição dos custos referente à mão-de-obra</t>
  </si>
  <si>
    <t>Tipo de serviço (mesmo serviço com características distintas)</t>
  </si>
  <si>
    <t>Classificação Brasileira de Ocupações (CBO)</t>
  </si>
  <si>
    <t>5143-20</t>
  </si>
  <si>
    <t>Salário Normativo da Categoria Profissional</t>
  </si>
  <si>
    <t>Categoria profissional (vinculada à execução contratual)</t>
  </si>
  <si>
    <t>Data base da categoria (dia/mês/ano)</t>
  </si>
  <si>
    <t>MÓDULO 1 :   COMPOSIÇÃO DA REMUNERAÇÃO</t>
  </si>
  <si>
    <t>Composição da Remuneração</t>
  </si>
  <si>
    <t>Valor (R$)</t>
  </si>
  <si>
    <t>Salário Base</t>
  </si>
  <si>
    <t>Adicional  de periculosidade</t>
  </si>
  <si>
    <t>Adicional  de insalubridade</t>
  </si>
  <si>
    <r>
      <rPr>
        <sz val="10"/>
        <color rgb="FF000000"/>
        <rFont val="Arial"/>
      </rPr>
      <t xml:space="preserve">Adicional noturno e hora noturna roduzida - </t>
    </r>
    <r>
      <rPr>
        <b/>
        <sz val="10"/>
        <color rgb="FF000000"/>
        <rFont val="Arial"/>
      </rPr>
      <t>(((((Sal. Base+Periculosidade ou insalubridade+gratificações/180)*20%))*qtd horas noturnas)*qtd dias com adicional noturno)</t>
    </r>
  </si>
  <si>
    <t>E</t>
  </si>
  <si>
    <r>
      <rPr>
        <sz val="10"/>
        <color rgb="FF000000"/>
        <rFont val="Arial"/>
      </rPr>
      <t xml:space="preserve">Intervalo Intrajornada - </t>
    </r>
    <r>
      <rPr>
        <b/>
        <sz val="10"/>
        <color rgb="FF000000"/>
        <rFont val="Arial"/>
      </rPr>
      <t>[((Salario base+ad.Insalu/peric.+gratificações/180ou220)+( ad. Noturno e hora noturna red./120))*1,5]*qtd. dias trab. sem concessão do intervalo</t>
    </r>
  </si>
  <si>
    <t>F</t>
  </si>
  <si>
    <r>
      <rPr>
        <sz val="10"/>
        <color rgb="FF000000"/>
        <rFont val="Arial"/>
      </rPr>
      <t xml:space="preserve">Horas extras - </t>
    </r>
    <r>
      <rPr>
        <b/>
        <sz val="10"/>
        <color rgb="FF000000"/>
        <rFont val="Arial"/>
      </rPr>
      <t>[(verbas de natureza salarial/220ou180)+((verbas de natureza salarial/220 ou 180hs)*50% ou 100%)]  * quantidade de horas extras</t>
    </r>
  </si>
  <si>
    <t>G</t>
  </si>
  <si>
    <r>
      <rPr>
        <sz val="10"/>
        <color rgb="FF000000"/>
        <rFont val="Arial"/>
      </rPr>
      <t xml:space="preserve">Reflexo no DSR - </t>
    </r>
    <r>
      <rPr>
        <b/>
        <sz val="10"/>
        <color rgb="FF000000"/>
        <rFont val="Arial"/>
      </rPr>
      <t>{[(valor das horas extras) ÷ nº de dias úteis do mês] x nº RSR do mês}</t>
    </r>
  </si>
  <si>
    <t>H</t>
  </si>
  <si>
    <t>Outros - Gratificação por ASSIDUIDADE</t>
  </si>
  <si>
    <t>I</t>
  </si>
  <si>
    <t>Outros - Gratificação por FUNÇÃO</t>
  </si>
  <si>
    <t>TOTAL DA REMUNERAÇÃO (A+B+C+D+E+F+G+H+I)</t>
  </si>
  <si>
    <t>Nota1:  O Módulo 1 refere-se ao valor mensal devido ao empegado pela prestação do serviço no período de 12 meses.</t>
  </si>
  <si>
    <t>MÓDULO 2: ENCARGOS E BENEFÍCIOS ANUAIS, MENSAIS E DIÁRIOS</t>
  </si>
  <si>
    <t>SUBMÓDULO 2.1: 13º (décimo terceiro) Salário e Adicional de Férias</t>
  </si>
  <si>
    <t>2.1</t>
  </si>
  <si>
    <t>13º (décimo terceiro) Salário, Férias e Adicional de Férias</t>
  </si>
  <si>
    <r>
      <rPr>
        <sz val="10"/>
        <color rgb="FF000000"/>
        <rFont val="Arial"/>
      </rPr>
      <t xml:space="preserve">13º (décimo terceiro) Salário - </t>
    </r>
    <r>
      <rPr>
        <b/>
        <sz val="10"/>
        <color rgb="FF000000"/>
        <rFont val="Arial"/>
      </rPr>
      <t>(remuneração x 8,33%)</t>
    </r>
  </si>
  <si>
    <t>CONTA VINCULADA</t>
  </si>
  <si>
    <r>
      <rPr>
        <sz val="10"/>
        <color rgb="FF000000"/>
        <rFont val="Arial"/>
      </rPr>
      <t xml:space="preserve">Adicional de Férias - </t>
    </r>
    <r>
      <rPr>
        <b/>
        <sz val="10"/>
        <color rgb="FF000000"/>
        <rFont val="Arial"/>
      </rPr>
      <t>(remuneração x 0,0278)</t>
    </r>
  </si>
  <si>
    <t>SUBTOTAL (A+B)</t>
  </si>
  <si>
    <r>
      <rPr>
        <sz val="10"/>
        <color rgb="FF000000"/>
        <rFont val="Arial"/>
      </rPr>
      <t xml:space="preserve">Incidência do submódulo 2.2 no 13º e adicional de férias - </t>
    </r>
    <r>
      <rPr>
        <b/>
        <sz val="10"/>
        <color rgb="FF000000"/>
        <rFont val="Arial"/>
      </rPr>
      <t>(A+B)x%do submódulo 2.2</t>
    </r>
  </si>
  <si>
    <t>TOTAL DE 13º (DÉCIMO TERCEIRO) SALÁRIO E ADICIONAL DE FÉRIAS (A+B+C)</t>
  </si>
  <si>
    <t>Nota 1:  Como a planilha de custos e formação de preços é calculada mensalmente, provisiona-se proporcionalmente 1/12 (um doze avos) dos valores referentes à gratificação natalina e adicional de férias.
Nota 2:  O adicional de férias contido no Submódulo 2.1 corresponde a 1/3 (um terço) da remuneração que por sua vez é dividido por 12 (doze) conforme Nota 1 acima.</t>
  </si>
  <si>
    <t>SUBMÓDULO 2.2: Encargos Previdenciários (GPS), Fundo de Garantia por Tempo de Serviço (FGTS) e outras contribuições.</t>
  </si>
  <si>
    <t>2.2</t>
  </si>
  <si>
    <t>GPS, FGTS e outras contribuições</t>
  </si>
  <si>
    <t>Percentual (%)</t>
  </si>
  <si>
    <t>INSS (Art. 22, Inciso I, da Lei nº 8.212/91)</t>
  </si>
  <si>
    <t>Salário Educação (Art. 3º, Inciso I, Decreto n.º 87.043/82)</t>
  </si>
  <si>
    <t>SAT (RAT X FAP)</t>
  </si>
  <si>
    <t>SESC ou SESI  (Art. 3º, Lei n.º 8.036/90)</t>
  </si>
  <si>
    <t>SENAI - SENAC (Decreto n.º 2.318/86)</t>
  </si>
  <si>
    <t>SEBRAE (Art. 8º, Lei n.º 8.029/90 e Lei n.º 8.154/90)</t>
  </si>
  <si>
    <t>INCRA (Lei n.º 7.787/89 e DL n.º 1.146/70)</t>
  </si>
  <si>
    <t>FGTS (Art. 15, Lei nº 8.030/90 e Art. 7º, III, CF)</t>
  </si>
  <si>
    <t>TOTAL GPS, FGTS E OUTRAS CONTRIBUIÇÕES (A+B+C+D+E+F+G+H)</t>
  </si>
  <si>
    <t>SUBMÓDULO 2.3: Benefícios Mensais e Diários</t>
  </si>
  <si>
    <t>2.3</t>
  </si>
  <si>
    <t>Benefícios  Mensais e Diários</t>
  </si>
  <si>
    <t>Transporte (Lei 7.418 de 16.dez.1985) (Passagem R$ 3,85)</t>
  </si>
  <si>
    <t xml:space="preserve">Auxílio alimentação </t>
  </si>
  <si>
    <t>Programa de Assistência Social, Ocupacional e Lazer para empregados do segmento</t>
  </si>
  <si>
    <t>Auxílio creche</t>
  </si>
  <si>
    <t>Seguro de Vida, Exames Ocupacionais, Tratamento Odontológicos Básicos Preventivos, PCMSO e PPRA (CCT/2021-SEAC/MT Cláusula 51ª)</t>
  </si>
  <si>
    <t>Outros: Prêmio Cesta Básica a Título de Assiduidade (Cláusula 9.ª CCT/2021-SEAC-MT)</t>
  </si>
  <si>
    <t>Associação Escola</t>
  </si>
  <si>
    <t>TOTAL BENEFÍCIOS  MENSAIS E DIÁRIOS (A+B+C+D+E+F+G)</t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</si>
  <si>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da Instrução Normativa SEGES/MPDG nº 05/2017.</t>
  </si>
  <si>
    <t>Quadro-Resumo do Módulo 2 - Encargos e Benefícios anuais, mensais e diários</t>
  </si>
  <si>
    <t>Encargos e Benefícios Anuais, Mensais e Diários</t>
  </si>
  <si>
    <t>TOTAL ENCARGOS BENEFÍCIOS ANUAIS, MENSAIS E DIÁRIOS</t>
  </si>
  <si>
    <t>MÓDULO 3: PROVISÃO PARA RESCISÃO</t>
  </si>
  <si>
    <t>Provisão para Rescisão</t>
  </si>
  <si>
    <r>
      <rPr>
        <sz val="10"/>
        <color rgb="FF000000"/>
        <rFont val="Arial"/>
      </rPr>
      <t xml:space="preserve">Aviso Prévio Indenizado - </t>
    </r>
    <r>
      <rPr>
        <b/>
        <sz val="10"/>
        <color rgb="FF000000"/>
        <rFont val="Arial"/>
      </rPr>
      <t>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período.</t>
    </r>
  </si>
  <si>
    <r>
      <rPr>
        <sz val="10"/>
        <color rgb="FF000000"/>
        <rFont val="Arial"/>
      </rPr>
      <t xml:space="preserve">Incidência do FGTS sobre o Aviso Prévio Indenizado - </t>
    </r>
    <r>
      <rPr>
        <b/>
        <sz val="10"/>
        <color rgb="FF000000"/>
        <rFont val="Arial"/>
      </rPr>
      <t>(Aviso Prévio Indenizado * 8% FGTS)</t>
    </r>
  </si>
  <si>
    <r>
      <rPr>
        <sz val="10"/>
        <color rgb="FF000000"/>
        <rFont val="Arial"/>
      </rPr>
      <t xml:space="preserve">Multa do FGTS sobre o Aviso Prévio Indenizado - </t>
    </r>
    <r>
      <rPr>
        <b/>
        <sz val="10"/>
        <color rgb="FF000000"/>
        <rFont val="Arial"/>
      </rPr>
      <t>(multa 40%)</t>
    </r>
  </si>
  <si>
    <r>
      <rPr>
        <sz val="10"/>
        <color rgb="FF000000"/>
        <rFont val="Arial"/>
      </rPr>
      <t xml:space="preserve">Aviso Prévio Trabalhado - </t>
    </r>
    <r>
      <rPr>
        <b/>
        <sz val="10"/>
        <color rgb="FF000000"/>
        <rFont val="Arial"/>
      </rPr>
      <t>(Rem/12)/30)x7)x100% ou 1,94%</t>
    </r>
  </si>
  <si>
    <r>
      <rPr>
        <sz val="10"/>
        <color rgb="FF000000"/>
        <rFont val="Arial"/>
      </rPr>
      <t xml:space="preserve">Incidência dos encargos do submódulo 2.2 sobre o Aviso Prévio
Trabalhado - </t>
    </r>
    <r>
      <rPr>
        <b/>
        <sz val="10"/>
        <color rgb="FF000000"/>
        <rFont val="Arial"/>
      </rPr>
      <t>(Aviso Prévio Trabalhado) x % do Submódulo 2.2</t>
    </r>
  </si>
  <si>
    <r>
      <rPr>
        <sz val="10"/>
        <color rgb="FF000000"/>
        <rFont val="Arial"/>
      </rPr>
      <t xml:space="preserve">Multa do FGTS sobre o Aviso Prévio Trabalhado - </t>
    </r>
    <r>
      <rPr>
        <b/>
        <sz val="10"/>
        <color rgb="FF000000"/>
        <rFont val="Arial"/>
      </rPr>
      <t xml:space="preserve"> [40%x8%x(Rem+13º+Férias+1/3xFérias)]x100% dos empregados</t>
    </r>
  </si>
  <si>
    <t>TOTAL PROVISÃO PARA RESCISÃO</t>
  </si>
  <si>
    <t>MÓDULO 4: CUSTO DE REPOSIÇÃO DE PROFISSIONAL AUSENTE</t>
  </si>
  <si>
    <t>Nota 1: Os itens que contemplam o módulo 4 se referem ao custo dos dias trabalhados pelo repositor/substituto que por ventura venha cobrir o empregado nos casos de Ausências Legais (Submódulo 4.1) e/ou na Intrajornada (Submódulo 4.2) a depender da prestação do serviço.
Nota 2: Haverá a incidência do Submódulo 2.2 sobre esse módulo.</t>
  </si>
  <si>
    <t>Base de cálculo para o Custo de Reposição do Profissional Ausente (substituto): BCCPA = Rem + 13º + Férias + 1/3Férias (exceto para Afast Mat, que é a Remuneração)
Conforme Item 89 do Relatório do Acórdão TCU nº 1.753/2008 do Plenário e Orientações da SEGES/MPDG</t>
  </si>
  <si>
    <t>SUBMÓDULO 4.1: Ausências legais</t>
  </si>
  <si>
    <t>4.1</t>
  </si>
  <si>
    <t>Ausências Legais</t>
  </si>
  <si>
    <r>
      <rPr>
        <sz val="10"/>
        <color rgb="FF000000"/>
        <rFont val="Arial"/>
      </rPr>
      <t xml:space="preserve">Férias </t>
    </r>
    <r>
      <rPr>
        <b/>
        <sz val="10"/>
        <color rgb="FF000000"/>
        <rFont val="Arial"/>
      </rPr>
      <t>- (BCCPA x(1/12))</t>
    </r>
  </si>
  <si>
    <r>
      <rPr>
        <sz val="10"/>
        <color rgb="FF000000"/>
        <rFont val="Arial"/>
      </rPr>
      <t xml:space="preserve">Ausências legais - </t>
    </r>
    <r>
      <rPr>
        <b/>
        <sz val="10"/>
        <color rgb="FF000000"/>
        <rFont val="Arial"/>
      </rPr>
      <t>((BCCPA/30/12)x1 dia</t>
    </r>
  </si>
  <si>
    <r>
      <rPr>
        <sz val="10"/>
        <color rgb="FF000000"/>
        <rFont val="Arial"/>
      </rPr>
      <t xml:space="preserve">Licença paternidade - </t>
    </r>
    <r>
      <rPr>
        <b/>
        <sz val="10"/>
        <color rgb="FF000000"/>
        <rFont val="Arial"/>
      </rPr>
      <t>((BCCPA/30/12)x5 dias)x1,5%</t>
    </r>
  </si>
  <si>
    <r>
      <rPr>
        <sz val="10"/>
        <color rgb="FF000000"/>
        <rFont val="Arial"/>
      </rPr>
      <t xml:space="preserve">Ausências por acidente de trabalho - </t>
    </r>
    <r>
      <rPr>
        <b/>
        <sz val="10"/>
        <color rgb="FF000000"/>
        <rFont val="Arial"/>
      </rPr>
      <t>((BCCPA/30/12)x30 dias)x8%</t>
    </r>
  </si>
  <si>
    <r>
      <rPr>
        <sz val="10"/>
        <color rgb="FF000000"/>
        <rFont val="Arial"/>
      </rPr>
      <t xml:space="preserve">Outros – Ex. Ausência por doença - </t>
    </r>
    <r>
      <rPr>
        <b/>
        <sz val="10"/>
        <color rgb="FF000000"/>
        <rFont val="Arial"/>
      </rPr>
      <t>(BCCPA/30/12)x5 diasx40%</t>
    </r>
  </si>
  <si>
    <r>
      <rPr>
        <sz val="10"/>
        <color rgb="FF000000"/>
        <rFont val="Arial"/>
      </rPr>
      <t xml:space="preserve">Incidência dos Encargos do Submódulo 2.2 sobre as ausências legais - </t>
    </r>
    <r>
      <rPr>
        <b/>
        <sz val="10"/>
        <color rgb="FF000000"/>
        <rFont val="Arial"/>
      </rPr>
      <t>(A+B+C+D+E) x % do submódulo 2.2</t>
    </r>
  </si>
  <si>
    <r>
      <rPr>
        <sz val="10"/>
        <color rgb="FF000000"/>
        <rFont val="Arial"/>
      </rPr>
      <t xml:space="preserve">Afastamento Maternidade (Férias pagas ao substituto pelos 120 dias de reposição) - </t>
    </r>
    <r>
      <rPr>
        <b/>
        <sz val="10"/>
        <color rgb="FF000000"/>
        <rFont val="Arial"/>
      </rPr>
      <t>(((Remuneração+(Remuneração ÷ 3)) x (4/12)) ÷ 12) x 2%</t>
    </r>
  </si>
  <si>
    <r>
      <rPr>
        <sz val="10"/>
        <color rgb="FF000000"/>
        <rFont val="Arial"/>
      </rPr>
      <t xml:space="preserve">Incidência dos encargos do submódulo 2.2 sobre as férias pagas ao substituto pelos 120 dias de reposição - </t>
    </r>
    <r>
      <rPr>
        <b/>
        <sz val="10"/>
        <color rgb="FF000000"/>
        <rFont val="Arial"/>
      </rPr>
      <t>(férias pagas ao substituto pelos 120 dias de reposição) x % do submódulo 2.2</t>
    </r>
  </si>
  <si>
    <r>
      <rPr>
        <sz val="10"/>
        <color rgb="FF000000"/>
        <rFont val="Arial"/>
      </rPr>
      <t xml:space="preserve">Incidência do submódulo 2.2 sobre remuneração e 13º salário proporcionais aos 120 dias de reposição - </t>
    </r>
    <r>
      <rPr>
        <b/>
        <sz val="10"/>
        <color rgb="FF000000"/>
        <rFont val="Arial"/>
      </rPr>
      <t>(((rem + (rem ÷ 12)) x (4÷12)) x 2%) x % do submódulo 2.2</t>
    </r>
  </si>
  <si>
    <t>TOTAL AUSÊNCIAS LEGAIS (A+B+C+D+E+F)</t>
  </si>
  <si>
    <t>SUBMÓDULO 4.2: Intrajornada</t>
  </si>
  <si>
    <t>4.2</t>
  </si>
  <si>
    <t>Intrajornada</t>
  </si>
  <si>
    <t>Intervalo para repouso ou alimentação</t>
  </si>
  <si>
    <t>TOTAL INTRAJORNADA (A)</t>
  </si>
  <si>
    <t>Quadro-Resumo do Módulo 4 - Custo de Reposição do Profissional Ausente</t>
  </si>
  <si>
    <t>Ausências legais</t>
  </si>
  <si>
    <t>MÓDULO 5: INSUMOS DIVERSOS</t>
  </si>
  <si>
    <t>Insumos Diversos</t>
  </si>
  <si>
    <r>
      <rPr>
        <sz val="10"/>
        <color rgb="FF000000"/>
        <rFont val="Arial"/>
      </rPr>
      <t xml:space="preserve">Uniformes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</si>
  <si>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>EPI (pesquisa de mercado)</t>
    </r>
    <r>
      <rPr>
        <b/>
        <sz val="10"/>
        <color rgb="FF000000"/>
        <rFont val="Arial"/>
      </rPr>
      <t xml:space="preserve"> - 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</si>
  <si>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Materiais de Consumo e Utensílios (pesquisa de mercado) - 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</si>
  <si>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Depreciação e Manutenção de Equipamentos e Ferramentas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</si>
  <si>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t>Outros</t>
  </si>
  <si>
    <t>TOTAL DE INSUMOS DIVERSOS</t>
  </si>
  <si>
    <t>MÓDULO 6: CUSTOS INDIRETOS, TRIBUTOS E LUCRO</t>
  </si>
  <si>
    <t>Custos Indiretos, Tributos e Lucro</t>
  </si>
  <si>
    <t>%</t>
  </si>
  <si>
    <t>Custos Indiretos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</si>
  <si>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</si>
  <si>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Lucro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</si>
  <si>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</si>
  <si>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Tributos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</si>
  <si>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</si>
  <si>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C1. Tributos Federais</t>
  </si>
  <si>
    <t>C.1.1  PIS</t>
  </si>
  <si>
    <t>C.1.2 COFINS</t>
  </si>
  <si>
    <t>C.2  Tributos Estaduais</t>
  </si>
  <si>
    <t>C.3   Tributos Municipais</t>
  </si>
  <si>
    <t>C.3.1 - ISS</t>
  </si>
  <si>
    <t>TOTAL</t>
  </si>
  <si>
    <t>Nota 1: Custos Indiretos, Lucro e Tributos por empregado.
Nota 2: O valor referente a tributos é obtido aplicando-se o percentual sobre o valor do faturamento.</t>
  </si>
  <si>
    <t>2 - QUADRO RESUMO DO CUSTO POR EMPREGADO</t>
  </si>
  <si>
    <t>Mão-de-obra vinculada à execução contratual (valor por empregado)</t>
  </si>
  <si>
    <t>(R$)</t>
  </si>
  <si>
    <t>Módulo 1 – Composição da Remuneração</t>
  </si>
  <si>
    <t>Módulo 2 – Encargos e Benefícios Anuais, Mensais e Diários</t>
  </si>
  <si>
    <t>Módulo 3 – Provisão para rescisão</t>
  </si>
  <si>
    <t>Módulo 4 - Custo de Reposição do Profissional Ausente</t>
  </si>
  <si>
    <t>Módulo 5 – Insumos diversos</t>
  </si>
  <si>
    <t>Subtotal (A + B +C+ D+E)</t>
  </si>
  <si>
    <t>Módulo 6 – Custos indiretos, tributos e lucro</t>
  </si>
  <si>
    <t>Valor total por empregado</t>
  </si>
  <si>
    <t>SERVENTE DE LIMPEZA  (44 HORAS de segunda a sábado) INSALUBRIDADE</t>
  </si>
  <si>
    <t>Limpeza geral sendo prioridade os banheiros ( insalubridade)</t>
  </si>
  <si>
    <t>Nºde meses de execução contratual</t>
  </si>
  <si>
    <r>
      <rPr>
        <sz val="10"/>
        <color rgb="FF000000"/>
        <rFont val="Arial"/>
      </rPr>
      <t xml:space="preserve">Adicional  de insalubridade </t>
    </r>
    <r>
      <rPr>
        <sz val="9"/>
        <color rgb="FF000000"/>
        <rFont val="Arial"/>
      </rPr>
      <t>para limpeza em banheiros públicos (40% sobre salário minimo)</t>
    </r>
  </si>
  <si>
    <r>
      <rPr>
        <sz val="10"/>
        <color rgb="FF000000"/>
        <rFont val="Arial"/>
      </rPr>
      <t xml:space="preserve">Adicional noturno e hora noturna roduzida - </t>
    </r>
    <r>
      <rPr>
        <b/>
        <sz val="10"/>
        <color rgb="FF000000"/>
        <rFont val="Arial"/>
      </rPr>
      <t>(((((Sal. Base+Periculosidade ou insalubridade+gratificações/180)*20%))*qtd horas noturnas)*qtd dias com adicional noturno)</t>
    </r>
  </si>
  <si>
    <r>
      <rPr>
        <sz val="10"/>
        <color rgb="FF000000"/>
        <rFont val="Arial"/>
      </rPr>
      <t xml:space="preserve">Intervalo Intrajornada - </t>
    </r>
    <r>
      <rPr>
        <b/>
        <sz val="10"/>
        <color rgb="FF000000"/>
        <rFont val="Arial"/>
      </rPr>
      <t>[((Salario base+ad.Insalu/peric.+gratificações/180ou220)+( ad. Noturno e hora noturna red./120))*1,5]*qtd. dias trab. sem concessão do intervalo</t>
    </r>
  </si>
  <si>
    <r>
      <rPr>
        <sz val="10"/>
        <color rgb="FF000000"/>
        <rFont val="Arial"/>
      </rPr>
      <t xml:space="preserve">Horas extras - </t>
    </r>
    <r>
      <rPr>
        <b/>
        <sz val="10"/>
        <color rgb="FF000000"/>
        <rFont val="Arial"/>
      </rPr>
      <t>[(verbas de natureza salarial/220ou180)+((verbas de natureza salarial/220 ou 180hs)*50% ou 100%)]  * quantidade de horas extras</t>
    </r>
  </si>
  <si>
    <r>
      <rPr>
        <sz val="10"/>
        <color rgb="FF000000"/>
        <rFont val="Arial"/>
      </rPr>
      <t xml:space="preserve">Reflexo no DSR - </t>
    </r>
    <r>
      <rPr>
        <b/>
        <sz val="10"/>
        <color rgb="FF000000"/>
        <rFont val="Arial"/>
      </rPr>
      <t>{[(valor das horas extras) ÷ nº de dias úteis do mês] x nº RSR do mês}</t>
    </r>
  </si>
  <si>
    <r>
      <rPr>
        <sz val="10"/>
        <color rgb="FF000000"/>
        <rFont val="Arial"/>
      </rPr>
      <t xml:space="preserve">13º (décimo terceiro) Salário - </t>
    </r>
    <r>
      <rPr>
        <b/>
        <sz val="10"/>
        <color rgb="FF000000"/>
        <rFont val="Arial"/>
      </rPr>
      <t>(remuneração x 8,33%)</t>
    </r>
  </si>
  <si>
    <r>
      <rPr>
        <sz val="10"/>
        <color rgb="FF000000"/>
        <rFont val="Arial"/>
      </rPr>
      <t xml:space="preserve">Adicional de Férias - </t>
    </r>
    <r>
      <rPr>
        <b/>
        <sz val="10"/>
        <color rgb="FF000000"/>
        <rFont val="Arial"/>
      </rPr>
      <t>(remuneração x 0,0278)</t>
    </r>
  </si>
  <si>
    <r>
      <rPr>
        <sz val="10"/>
        <color rgb="FF000000"/>
        <rFont val="Arial"/>
      </rPr>
      <t xml:space="preserve">Incidência do submódulo 2.2 no 13º e adicional de férias - </t>
    </r>
    <r>
      <rPr>
        <b/>
        <sz val="10"/>
        <color rgb="FF000000"/>
        <rFont val="Arial"/>
      </rPr>
      <t>(A+B)x%do submódulo 2.2</t>
    </r>
  </si>
  <si>
    <t>Auxílio alimentação (CCT/2021-SEAC/MT-2021=R$ 16,00/dia - Cláusula 15ª, § 1º)</t>
  </si>
  <si>
    <r>
      <rPr>
        <sz val="10"/>
        <color rgb="FF000000"/>
        <rFont val="Arial"/>
      </rPr>
      <t xml:space="preserve">Aviso Prévio Indenizado - </t>
    </r>
    <r>
      <rPr>
        <b/>
        <sz val="10"/>
        <color rgb="FF000000"/>
        <rFont val="Arial"/>
      </rPr>
      <t>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período.</t>
    </r>
  </si>
  <si>
    <r>
      <rPr>
        <sz val="10"/>
        <color rgb="FF000000"/>
        <rFont val="Arial"/>
      </rPr>
      <t xml:space="preserve">Incidência do FGTS sobre o Aviso Prévio Indenizado - </t>
    </r>
    <r>
      <rPr>
        <b/>
        <sz val="10"/>
        <color rgb="FF000000"/>
        <rFont val="Arial"/>
      </rPr>
      <t>(Aviso Prévio Indenizado * 8% FGTS)</t>
    </r>
  </si>
  <si>
    <r>
      <rPr>
        <sz val="10"/>
        <color rgb="FF000000"/>
        <rFont val="Arial"/>
      </rPr>
      <t xml:space="preserve">Multa do FGTS sobre o Aviso Prévio Indenizado - </t>
    </r>
    <r>
      <rPr>
        <b/>
        <sz val="10"/>
        <color rgb="FF000000"/>
        <rFont val="Arial"/>
      </rPr>
      <t>(multa 40%)</t>
    </r>
  </si>
  <si>
    <r>
      <rPr>
        <sz val="10"/>
        <color rgb="FF000000"/>
        <rFont val="Arial"/>
      </rPr>
      <t xml:space="preserve">Aviso Prévio Trabalhado - </t>
    </r>
    <r>
      <rPr>
        <b/>
        <sz val="10"/>
        <color rgb="FF000000"/>
        <rFont val="Arial"/>
      </rPr>
      <t>(Rem/12)/30)x7)x100% ou 1,94%</t>
    </r>
  </si>
  <si>
    <r>
      <rPr>
        <sz val="10"/>
        <color rgb="FF000000"/>
        <rFont val="Arial"/>
      </rPr>
      <t xml:space="preserve">Incidência dos encargos do submódulo 2.2 sobre o Aviso Prévio
Trabalhado - </t>
    </r>
    <r>
      <rPr>
        <b/>
        <sz val="10"/>
        <color rgb="FF000000"/>
        <rFont val="Arial"/>
      </rPr>
      <t>(Aviso Prévio Trabalhado) x % do Submódulo 2.2</t>
    </r>
  </si>
  <si>
    <r>
      <rPr>
        <sz val="10"/>
        <color rgb="FF000000"/>
        <rFont val="Arial"/>
      </rPr>
      <t xml:space="preserve">Multa do FGTS e contribuição social sobre o Aviso Prévio Trabalhado - </t>
    </r>
    <r>
      <rPr>
        <b/>
        <sz val="10"/>
        <color rgb="FF000000"/>
        <rFont val="Arial"/>
      </rPr>
      <t xml:space="preserve"> [40%x8%x(Rem+13º+Férias+1/3xFérias)]x100% dos empregados</t>
    </r>
  </si>
  <si>
    <r>
      <rPr>
        <sz val="10"/>
        <color rgb="FF000000"/>
        <rFont val="Arial"/>
      </rPr>
      <t xml:space="preserve">Férias </t>
    </r>
    <r>
      <rPr>
        <b/>
        <sz val="10"/>
        <color rgb="FF000000"/>
        <rFont val="Arial"/>
      </rPr>
      <t>- (BCCPA x(1/12))</t>
    </r>
  </si>
  <si>
    <r>
      <rPr>
        <sz val="10"/>
        <color rgb="FF000000"/>
        <rFont val="Arial"/>
      </rPr>
      <t xml:space="preserve">Ausências legais - </t>
    </r>
    <r>
      <rPr>
        <b/>
        <sz val="10"/>
        <color rgb="FF000000"/>
        <rFont val="Arial"/>
      </rPr>
      <t>((BCCPA/30/12)x1 dia</t>
    </r>
  </si>
  <si>
    <r>
      <rPr>
        <sz val="10"/>
        <color rgb="FF000000"/>
        <rFont val="Arial"/>
      </rPr>
      <t xml:space="preserve">Licença paternidade - </t>
    </r>
    <r>
      <rPr>
        <b/>
        <sz val="10"/>
        <color rgb="FF000000"/>
        <rFont val="Arial"/>
      </rPr>
      <t>((BCCPA/30/12)x5 dias)x1,5%</t>
    </r>
  </si>
  <si>
    <r>
      <rPr>
        <sz val="10"/>
        <color rgb="FF000000"/>
        <rFont val="Arial"/>
      </rPr>
      <t xml:space="preserve">Ausências por acidente de trabalho - </t>
    </r>
    <r>
      <rPr>
        <b/>
        <sz val="10"/>
        <color rgb="FF000000"/>
        <rFont val="Arial"/>
      </rPr>
      <t>((BCCPA/30/12)x30 dias)x8%</t>
    </r>
  </si>
  <si>
    <r>
      <rPr>
        <sz val="10"/>
        <color rgb="FF000000"/>
        <rFont val="Arial"/>
      </rPr>
      <t xml:space="preserve">Outros – Ex. Ausência por doença - </t>
    </r>
    <r>
      <rPr>
        <b/>
        <sz val="10"/>
        <color rgb="FF000000"/>
        <rFont val="Arial"/>
      </rPr>
      <t>(BCCPA/30/12)x5 diasx40%</t>
    </r>
  </si>
  <si>
    <r>
      <rPr>
        <sz val="10"/>
        <color rgb="FF000000"/>
        <rFont val="Arial"/>
      </rPr>
      <t xml:space="preserve">Incidência dos Encargos do Submódulo 2.2 sobre as ausências legais - </t>
    </r>
    <r>
      <rPr>
        <b/>
        <sz val="10"/>
        <color rgb="FF000000"/>
        <rFont val="Arial"/>
      </rPr>
      <t>(A+B+C+D+E) x % do submódulo 2.2</t>
    </r>
  </si>
  <si>
    <r>
      <rPr>
        <sz val="10"/>
        <color rgb="FF000000"/>
        <rFont val="Arial"/>
      </rPr>
      <t xml:space="preserve">Afastamento Maternidade (Férias pagas ao substituto pelos 120 dias de reposição) - </t>
    </r>
    <r>
      <rPr>
        <b/>
        <sz val="10"/>
        <color rgb="FF000000"/>
        <rFont val="Arial"/>
      </rPr>
      <t>(((Remuneração+(Remuneração ÷ 3)) x (4/12)) ÷ 12) x 2%</t>
    </r>
  </si>
  <si>
    <r>
      <rPr>
        <sz val="10"/>
        <color rgb="FF000000"/>
        <rFont val="Arial"/>
      </rPr>
      <t xml:space="preserve">Incidência dos encargos do submódulo 2.2 sobre as férias pagas ao substituto pelos 120 dias de reposição - </t>
    </r>
    <r>
      <rPr>
        <b/>
        <sz val="10"/>
        <color rgb="FF000000"/>
        <rFont val="Arial"/>
      </rPr>
      <t>(férias pagas ao substituto pelos 120 dias de reposição) x % do submódulo 2.2</t>
    </r>
  </si>
  <si>
    <r>
      <rPr>
        <sz val="10"/>
        <color rgb="FF000000"/>
        <rFont val="Arial"/>
      </rPr>
      <t xml:space="preserve">Incidência do submódulo 2.2 sobre remuneração e 13º salário proporcionais aos 120 dias de reposição - </t>
    </r>
    <r>
      <rPr>
        <b/>
        <sz val="10"/>
        <color rgb="FF000000"/>
        <rFont val="Arial"/>
      </rPr>
      <t>(((rem + (rem ÷ 12)) x (4÷12)) x 2%) x % do submódulo 2.2</t>
    </r>
  </si>
  <si>
    <r>
      <rPr>
        <sz val="10"/>
        <color rgb="FF000000"/>
        <rFont val="Arial"/>
      </rPr>
      <t xml:space="preserve">Uniformes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</si>
  <si>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>EPI (pesquisa de mercado)</t>
    </r>
    <r>
      <rPr>
        <b/>
        <sz val="10"/>
        <color rgb="FF000000"/>
        <rFont val="Arial"/>
      </rPr>
      <t xml:space="preserve"> - 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</si>
  <si>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Materiais de Consumo e Utensílios (pesquisa de mercado) - 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</si>
  <si>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Depreciação e Manutenção de Equipamentos e Ferramentas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</si>
  <si>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t>SERVENTE DE LIMPEZA  (44 HORAS de segunda a sábado) LÍDER DE EQUIPE</t>
  </si>
  <si>
    <r>
      <rPr>
        <sz val="10"/>
        <color rgb="FF000000"/>
        <rFont val="Arial"/>
      </rPr>
      <t xml:space="preserve">Adicional  de insalubridade </t>
    </r>
    <r>
      <rPr>
        <sz val="9"/>
        <color rgb="FF000000"/>
        <rFont val="Arial"/>
      </rPr>
      <t>para limpeza em banheiros públicos (40% sobre salário minimo)</t>
    </r>
  </si>
  <si>
    <r>
      <rPr>
        <sz val="10"/>
        <color rgb="FF000000"/>
        <rFont val="Arial"/>
      </rPr>
      <t xml:space="preserve">Adicional noturno e hora noturna roduzida - </t>
    </r>
    <r>
      <rPr>
        <b/>
        <sz val="10"/>
        <color rgb="FF000000"/>
        <rFont val="Arial"/>
      </rPr>
      <t>(((((Sal. Base+Periculosidade ou insalubridade+gratificações/180)*20%))*qtd horas noturnas)*qtd dias com adicional noturno)</t>
    </r>
  </si>
  <si>
    <r>
      <rPr>
        <sz val="10"/>
        <color rgb="FF000000"/>
        <rFont val="Arial"/>
      </rPr>
      <t xml:space="preserve">Intervalo Intrajornada - </t>
    </r>
    <r>
      <rPr>
        <b/>
        <sz val="10"/>
        <color rgb="FF000000"/>
        <rFont val="Arial"/>
      </rPr>
      <t>[((Salario base+ad.Insalu/peric.+gratificações/180ou220)+( ad. Noturno e hora noturna red./120))*1,5]*qtd. dias trab. sem concessão do intervalo</t>
    </r>
  </si>
  <si>
    <r>
      <rPr>
        <sz val="10"/>
        <color rgb="FF000000"/>
        <rFont val="Arial"/>
      </rPr>
      <t xml:space="preserve">Horas extras - </t>
    </r>
    <r>
      <rPr>
        <b/>
        <sz val="10"/>
        <color rgb="FF000000"/>
        <rFont val="Arial"/>
      </rPr>
      <t>[(verbas de natureza salarial/220ou180)+((verbas de natureza salarial/220 ou 180hs)*50% ou 100%)]  * quantidade de horas extras</t>
    </r>
  </si>
  <si>
    <r>
      <rPr>
        <sz val="10"/>
        <color rgb="FF000000"/>
        <rFont val="Arial"/>
      </rPr>
      <t xml:space="preserve">Reflexo no DSR - </t>
    </r>
    <r>
      <rPr>
        <b/>
        <sz val="10"/>
        <color rgb="FF000000"/>
        <rFont val="Arial"/>
      </rPr>
      <t>{[(valor das horas extras) ÷ nº de dias úteis do mês] x nº RSR do mês}</t>
    </r>
  </si>
  <si>
    <t>Outros - Gratificação por FUNÇÃO (20% - Líder de equipe de 05 a 10 funcionários)</t>
  </si>
  <si>
    <r>
      <rPr>
        <sz val="10"/>
        <color rgb="FF000000"/>
        <rFont val="Arial"/>
      </rPr>
      <t xml:space="preserve">13º (décimo terceiro) Salário - </t>
    </r>
    <r>
      <rPr>
        <b/>
        <sz val="10"/>
        <color rgb="FF000000"/>
        <rFont val="Arial"/>
      </rPr>
      <t>(remuneração x 8,33%)</t>
    </r>
  </si>
  <si>
    <r>
      <rPr>
        <sz val="10"/>
        <color rgb="FF000000"/>
        <rFont val="Arial"/>
      </rPr>
      <t xml:space="preserve">Adicional de Férias - </t>
    </r>
    <r>
      <rPr>
        <b/>
        <sz val="10"/>
        <color rgb="FF000000"/>
        <rFont val="Arial"/>
      </rPr>
      <t>(remuneração x 0,0278)</t>
    </r>
  </si>
  <si>
    <r>
      <rPr>
        <sz val="10"/>
        <color rgb="FF000000"/>
        <rFont val="Arial"/>
      </rPr>
      <t xml:space="preserve">Incidência do submódulo 2.2 no 13º e adicional de férias - </t>
    </r>
    <r>
      <rPr>
        <b/>
        <sz val="10"/>
        <color rgb="FF000000"/>
        <rFont val="Arial"/>
      </rPr>
      <t>(A+B)x%do submódulo 2.2</t>
    </r>
  </si>
  <si>
    <r>
      <rPr>
        <sz val="10"/>
        <color rgb="FF000000"/>
        <rFont val="Arial"/>
      </rPr>
      <t xml:space="preserve">Aviso Prévio Indenizado - </t>
    </r>
    <r>
      <rPr>
        <b/>
        <sz val="10"/>
        <color rgb="FF000000"/>
        <rFont val="Arial"/>
      </rPr>
      <t>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período.</t>
    </r>
  </si>
  <si>
    <r>
      <rPr>
        <sz val="10"/>
        <color rgb="FF000000"/>
        <rFont val="Arial"/>
      </rPr>
      <t xml:space="preserve">Incidência do FGTS sobre o Aviso Prévio Indenizado - </t>
    </r>
    <r>
      <rPr>
        <b/>
        <sz val="10"/>
        <color rgb="FF000000"/>
        <rFont val="Arial"/>
      </rPr>
      <t>(Aviso Prévio Indenizado * 8% FGTS)</t>
    </r>
  </si>
  <si>
    <r>
      <rPr>
        <sz val="10"/>
        <color rgb="FF000000"/>
        <rFont val="Arial"/>
      </rPr>
      <t xml:space="preserve">Multa do FGTS sobre o Aviso Prévio Indenizado - </t>
    </r>
    <r>
      <rPr>
        <b/>
        <sz val="10"/>
        <color rgb="FF000000"/>
        <rFont val="Arial"/>
      </rPr>
      <t>(multa 40%)</t>
    </r>
  </si>
  <si>
    <r>
      <rPr>
        <sz val="10"/>
        <color rgb="FF000000"/>
        <rFont val="Arial"/>
      </rPr>
      <t xml:space="preserve">Aviso Prévio Trabalhado - </t>
    </r>
    <r>
      <rPr>
        <b/>
        <sz val="10"/>
        <color rgb="FF000000"/>
        <rFont val="Arial"/>
      </rPr>
      <t>(Rem/12)/30)x7)x100% ou 1,94%</t>
    </r>
  </si>
  <si>
    <r>
      <rPr>
        <sz val="10"/>
        <color rgb="FF000000"/>
        <rFont val="Arial"/>
      </rPr>
      <t xml:space="preserve">Incidência dos encargos do submódulo 2.2 sobre o Aviso Prévio
Trabalhado - </t>
    </r>
    <r>
      <rPr>
        <b/>
        <sz val="10"/>
        <color rgb="FF000000"/>
        <rFont val="Arial"/>
      </rPr>
      <t>(Aviso Prévio Trabalhado) x % do Submódulo 2.2</t>
    </r>
  </si>
  <si>
    <r>
      <rPr>
        <sz val="10"/>
        <color rgb="FF000000"/>
        <rFont val="Arial"/>
      </rPr>
      <t xml:space="preserve">Multa do FGTS e contribuição social sobre o Aviso Prévio Trabalhado - </t>
    </r>
    <r>
      <rPr>
        <b/>
        <sz val="10"/>
        <color rgb="FF000000"/>
        <rFont val="Arial"/>
      </rPr>
      <t xml:space="preserve"> [40%x8%x(Rem+13º+Férias+1/3xFérias)]x100% dos empregados</t>
    </r>
  </si>
  <si>
    <r>
      <rPr>
        <sz val="10"/>
        <color rgb="FF000000"/>
        <rFont val="Arial"/>
      </rPr>
      <t xml:space="preserve">Férias </t>
    </r>
    <r>
      <rPr>
        <b/>
        <sz val="10"/>
        <color rgb="FF000000"/>
        <rFont val="Arial"/>
      </rPr>
      <t>- (BCCPA x(1/12))</t>
    </r>
  </si>
  <si>
    <r>
      <rPr>
        <sz val="10"/>
        <color rgb="FF000000"/>
        <rFont val="Arial"/>
      </rPr>
      <t xml:space="preserve">Ausências legais - </t>
    </r>
    <r>
      <rPr>
        <b/>
        <sz val="10"/>
        <color rgb="FF000000"/>
        <rFont val="Arial"/>
      </rPr>
      <t>((BCCPA/30/12)x1 dia</t>
    </r>
  </si>
  <si>
    <r>
      <rPr>
        <sz val="10"/>
        <color rgb="FF000000"/>
        <rFont val="Arial"/>
      </rPr>
      <t xml:space="preserve">Licença paternidade - </t>
    </r>
    <r>
      <rPr>
        <b/>
        <sz val="10"/>
        <color rgb="FF000000"/>
        <rFont val="Arial"/>
      </rPr>
      <t>((BCCPA/30/12)x5 dias)x1,5%</t>
    </r>
  </si>
  <si>
    <r>
      <rPr>
        <sz val="10"/>
        <color rgb="FF000000"/>
        <rFont val="Arial"/>
      </rPr>
      <t xml:space="preserve">Ausências por acidente de trabalho - </t>
    </r>
    <r>
      <rPr>
        <b/>
        <sz val="10"/>
        <color rgb="FF000000"/>
        <rFont val="Arial"/>
      </rPr>
      <t>((BCCPA/30/12)x30 dias)x8%</t>
    </r>
  </si>
  <si>
    <r>
      <rPr>
        <sz val="10"/>
        <color rgb="FF000000"/>
        <rFont val="Arial"/>
      </rPr>
      <t xml:space="preserve">Outros – Ex. Ausência por doença - </t>
    </r>
    <r>
      <rPr>
        <b/>
        <sz val="10"/>
        <color rgb="FF000000"/>
        <rFont val="Arial"/>
      </rPr>
      <t>(BCCPA/30/12)x5 diasx40%</t>
    </r>
  </si>
  <si>
    <r>
      <rPr>
        <sz val="10"/>
        <color rgb="FF000000"/>
        <rFont val="Arial"/>
      </rPr>
      <t xml:space="preserve">Incidência dos Encargos do Submódulo 2.2 sobre as ausências legais - </t>
    </r>
    <r>
      <rPr>
        <b/>
        <sz val="10"/>
        <color rgb="FF000000"/>
        <rFont val="Arial"/>
      </rPr>
      <t>(A+B+C+D+E) x % do submódulo 2.2</t>
    </r>
  </si>
  <si>
    <r>
      <rPr>
        <sz val="10"/>
        <color rgb="FF000000"/>
        <rFont val="Arial"/>
      </rPr>
      <t xml:space="preserve">Afastamento Maternidade (Férias pagas ao substituto pelos 120 dias de reposição) - </t>
    </r>
    <r>
      <rPr>
        <b/>
        <sz val="10"/>
        <color rgb="FF000000"/>
        <rFont val="Arial"/>
      </rPr>
      <t>(((Remuneração+(Remuneração ÷ 3)) x (4/12)) ÷ 12) x 2%</t>
    </r>
  </si>
  <si>
    <r>
      <rPr>
        <sz val="10"/>
        <color rgb="FF000000"/>
        <rFont val="Arial"/>
      </rPr>
      <t xml:space="preserve">Incidência dos encargos do submódulo 2.2 sobre as férias pagas ao substituto pelos 120 dias de reposição - </t>
    </r>
    <r>
      <rPr>
        <b/>
        <sz val="10"/>
        <color rgb="FF000000"/>
        <rFont val="Arial"/>
      </rPr>
      <t>(férias pagas ao substituto pelos 120 dias de reposição) x % do submódulo 2.2</t>
    </r>
  </si>
  <si>
    <r>
      <rPr>
        <sz val="10"/>
        <color rgb="FF000000"/>
        <rFont val="Arial"/>
      </rPr>
      <t xml:space="preserve">Incidência do submódulo 2.2 sobre remuneração e 13º salário proporcionais aos 120 dias de reposição - </t>
    </r>
    <r>
      <rPr>
        <b/>
        <sz val="10"/>
        <color rgb="FF000000"/>
        <rFont val="Arial"/>
      </rPr>
      <t>(((rem + (rem ÷ 12)) x (4÷12)) x 2%) x % do submódulo 2.2</t>
    </r>
  </si>
  <si>
    <r>
      <rPr>
        <sz val="10"/>
        <color rgb="FF000000"/>
        <rFont val="Arial"/>
      </rPr>
      <t xml:space="preserve">Uniformes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</si>
  <si>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>EPI (pesquisa de mercado)</t>
    </r>
    <r>
      <rPr>
        <b/>
        <sz val="10"/>
        <color rgb="FF000000"/>
        <rFont val="Arial"/>
      </rPr>
      <t xml:space="preserve"> - 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</si>
  <si>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Materiais de Consumo e Utensílios (pesquisa de mercado) - 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</si>
  <si>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</rPr>
      <t xml:space="preserve">Depreciação e Manutenção de Equipamentos e Ferramentas (pesquisa de mercado) - </t>
    </r>
    <r>
      <rPr>
        <b/>
        <sz val="10"/>
        <color rgb="FF000000"/>
        <rFont val="Arial"/>
      </rPr>
      <t>Retira-se o valor correspondente ao PIS/COFINS (9,25%) nessa etapa da planilha, visto que será tributado no módulo CITL, evitando assim bitributação.</t>
    </r>
  </si>
  <si>
    <t>ESTIMATIVA DE PREÇOS - BDI</t>
  </si>
  <si>
    <t>Preços praticados na Administração Pública</t>
  </si>
  <si>
    <t>TCU</t>
  </si>
  <si>
    <t>SERVENTE DE LIMPEZA E LIMPADOR DE VIDROS EXTERNOS</t>
  </si>
  <si>
    <t>UASG 158144 PE 06/2020 (ITEM 1)</t>
  </si>
  <si>
    <t>UASG 158334 PE 01/2020 (ITEM 1)</t>
  </si>
  <si>
    <t>UASG 090021 PE 11/2020 (ITEM 1)</t>
  </si>
  <si>
    <t>UASG 194029 PE 04/2020 (ITEM 1)</t>
  </si>
  <si>
    <t>UASG 170190 PE 01/2020 (ITEM 1)</t>
  </si>
  <si>
    <t>% adotados no Acórdão 1753/2008 - Plenário</t>
  </si>
  <si>
    <t>Valor Médio</t>
  </si>
  <si>
    <t>CUSTOS INDIRETOS</t>
  </si>
  <si>
    <t>LUCRO</t>
  </si>
  <si>
    <t>ORÇAMENTO PARA ESTIMATIVA DE PREÇOS - EPI E UNIFORMES</t>
  </si>
  <si>
    <t>UNIFORMES</t>
  </si>
  <si>
    <t>Ordem</t>
  </si>
  <si>
    <t>Especificação (nome, tipo, embalagem etc.)</t>
  </si>
  <si>
    <t>Unidade Física</t>
  </si>
  <si>
    <t>Qtd Ano</t>
  </si>
  <si>
    <t>COTAÇÃO</t>
  </si>
  <si>
    <t>Valor total</t>
  </si>
  <si>
    <t>Camiseta malha fria PV, manga curta, gola V e emblema da empresa.</t>
  </si>
  <si>
    <t>Unidade</t>
  </si>
  <si>
    <t>Camiseta malha fria PV, manga longa com punho, gola V e emblema da empresa.</t>
  </si>
  <si>
    <t>Calça Comprida  confeccionada em tecido em brim,com elástico e cadarço na cintura, bolso somente no quadril.</t>
  </si>
  <si>
    <t>Pares de meia em algodão</t>
  </si>
  <si>
    <t>Par</t>
  </si>
  <si>
    <t>TOTAL ANUAL</t>
  </si>
  <si>
    <t>TOTAL MENSAL POR SERVENTE</t>
  </si>
  <si>
    <t>SEM O PIS/COFINS</t>
  </si>
  <si>
    <t>EPIs</t>
  </si>
  <si>
    <t>Sapatos de Segurança, Sapato em EVA com solado antiderrapante, fechado na parte do calcanhar e na parte superior, impermeável, resistente a absorção de energia elétrica, cor preta, em conformidade com NR-32.</t>
  </si>
  <si>
    <t>Bota de borracha (Ocupacional)confeccionado em PVC injetado, impermeável, na cor preta, solado antiderrapante, acabamento interior em meia de poliéster, cano médio.</t>
  </si>
  <si>
    <t>Luva de látex forrada com palma antiderrapante e cano longo.</t>
  </si>
  <si>
    <t>Máscara Descartável para pó confeccionada em TNT (100% polipropileno), dispor lateralmente de dois elásticos roliço recobertos com algodão, em estilo retangular, com no mínimo três pregas. Caixa com 50 unidades.</t>
  </si>
  <si>
    <t>Caixa</t>
  </si>
  <si>
    <t>Óculos de proteção incolor</t>
  </si>
  <si>
    <t>ORÇAMENTO PARA ESTIMATIVA DE PREÇOS - MATERIAIS</t>
  </si>
  <si>
    <t>Item</t>
  </si>
  <si>
    <t>Qtd. Anual</t>
  </si>
  <si>
    <t>Periodicidade</t>
  </si>
  <si>
    <t>Valor total Estimado Mensal</t>
  </si>
  <si>
    <t>Água Sanitária, solução aquosa, a base de hipoclorito sódio ou cálcio.</t>
  </si>
  <si>
    <t>Embalagem 5 litros</t>
  </si>
  <si>
    <t>mensal</t>
  </si>
  <si>
    <t>Álcool Etílico para limpeza(70%).</t>
  </si>
  <si>
    <t>Litro</t>
  </si>
  <si>
    <t>Álcool em gel para mãos(70%), frasco com aplicador.</t>
  </si>
  <si>
    <t>Embalagem - 425 g</t>
  </si>
  <si>
    <t>Amaciante de roupas</t>
  </si>
  <si>
    <t xml:space="preserve">Desinfetante líquido </t>
  </si>
  <si>
    <t>Desodorizador de ambiente em aerossol.</t>
  </si>
  <si>
    <t>Desodorizador sanitário com suporte plástico.</t>
  </si>
  <si>
    <t>Detergente líquido</t>
  </si>
  <si>
    <t>Escova de lavar roupa</t>
  </si>
  <si>
    <t>Esponja para limpeza; tipo dupla face.</t>
  </si>
  <si>
    <t>Flanela branca, tamanho médio.</t>
  </si>
  <si>
    <t>Flanela tamanho médio, amarela. 30X40</t>
  </si>
  <si>
    <t>Limpa alumínio.</t>
  </si>
  <si>
    <t>Embalagem 500 ml</t>
  </si>
  <si>
    <t>Limpador multiuso para limpar móveis e equipamentos.</t>
  </si>
  <si>
    <t>Palha de aço fina.</t>
  </si>
  <si>
    <t>Pacote com 60 gr</t>
  </si>
  <si>
    <t>Palha de aço grossa, contendo 25 gramas.</t>
  </si>
  <si>
    <t>Pacote</t>
  </si>
  <si>
    <t>Pano de chão reforçado, com no mínimo 85% de algodão, medindo Aprox. 68x88 cm, sendo ideal para o uso de limpeza em geral</t>
  </si>
  <si>
    <t>Papel higiênico branco, de folha dupla, alta qualidade, rolo de 30 metros.</t>
  </si>
  <si>
    <t>Pacote com 4 un</t>
  </si>
  <si>
    <t>Papel toalha branco, folha com alta absorção e alta qualidade. 1000 folhas</t>
  </si>
  <si>
    <t>Fardo</t>
  </si>
  <si>
    <t>Sabão em barra glicerinado, pacote com 5 unidades, peso total 1kg.</t>
  </si>
  <si>
    <t>Pacote com 5 unidades</t>
  </si>
  <si>
    <t>Sabão em pó, granulado.</t>
  </si>
  <si>
    <t>Quilo</t>
  </si>
  <si>
    <t>Sabonete liquido para mãos.</t>
  </si>
  <si>
    <t>Embalagem de 5 litros</t>
  </si>
  <si>
    <t>Saco plástico para lixo de 200 litros.</t>
  </si>
  <si>
    <t>Fardo com 100 unidades</t>
  </si>
  <si>
    <t>Saco plástico para lixo de 100 litros.</t>
  </si>
  <si>
    <t>Saco plástico para lixo de 50 litros.</t>
  </si>
  <si>
    <t>Saco plástico para lixo de 30 litros.</t>
  </si>
  <si>
    <t>Saponáceo liquido (300 ml).</t>
  </si>
  <si>
    <t>Avental de vinil incolor.</t>
  </si>
  <si>
    <t>semestral</t>
  </si>
  <si>
    <t>Balde com capacidade de 10 litros, com cabo de metal (preto)</t>
  </si>
  <si>
    <t>Cera líquida incolor antiderrapante base seladora e acabamento acrílico.</t>
  </si>
  <si>
    <t>Galão de 5 litros</t>
  </si>
  <si>
    <t>Desinfetante Anti-mofo líquido para ambientes, a base de ácido peracético.</t>
  </si>
  <si>
    <t>Espanador de fibras sintetica</t>
  </si>
  <si>
    <t>Tambor de lixo, capacidade 100 litros, com tampa.</t>
  </si>
  <si>
    <t>Limpador de estofados</t>
  </si>
  <si>
    <t>Refil para esfregão MOP(compatível com modelo do carrinho).</t>
  </si>
  <si>
    <t>Removedor de manchas e sujeiras pesadas.</t>
  </si>
  <si>
    <t>Rodo de 60 cm plástico produzido em polipropileno, com cabo de rosquear em madeira resistente</t>
  </si>
  <si>
    <t>Vassoura para uso doméstico, de pelo com cabo rosqueável.</t>
  </si>
  <si>
    <t>Vassoura de esfregar com cabo</t>
  </si>
  <si>
    <t>Vassoura lavatina (para limpeza de aparelho sanitário)</t>
  </si>
  <si>
    <t>Vassoura plastica tipo ancinho</t>
  </si>
  <si>
    <t>Desentupidor de vaso sanitário.</t>
  </si>
  <si>
    <t>anual</t>
  </si>
  <si>
    <t>Dispenser Papel Toalha, Material Plástico Abs, Cor Branca,  Fixação na Parede</t>
  </si>
  <si>
    <t>Dispensador Higienizador, material ABS, fixação na parede, para sabonete liquido.</t>
  </si>
  <si>
    <t>Mangueira com esguicho e adaptadores para tamanhos de torneiras diferentes (½ e ¾). 50 metros</t>
  </si>
  <si>
    <t>Pá de lixo, com cabo comprido.</t>
  </si>
  <si>
    <t>Sinalizador de aviso “piso molhado”</t>
  </si>
  <si>
    <t>Sinalizador de aviso “banheiro fora de uso – não entre”</t>
  </si>
  <si>
    <t>Tambor de lixo, capacidade 100 litros, com tampa e pedal.</t>
  </si>
  <si>
    <t>Tambor de lixo, capacidade 200 litros, com tampa, pedal e rodinhas.</t>
  </si>
  <si>
    <t>Vassoura de limpar teto cabo longo</t>
  </si>
  <si>
    <t>Vassoura gari nylon de 40 cm com cabo</t>
  </si>
  <si>
    <t xml:space="preserve">TOTAL MENSAL </t>
  </si>
  <si>
    <t>TOTAL MENSAL DIVIDIDO POR SERVENTE</t>
  </si>
  <si>
    <t>ORÇAMENTO PARA ESTIMATIVA DE PREÇOS</t>
  </si>
  <si>
    <t>DEPRECIAÇÃO E MANUTENÇÃO DE EQUIPAMENTOS E FERRAMENTAS</t>
  </si>
  <si>
    <t>Descrição</t>
  </si>
  <si>
    <t>Quantidade</t>
  </si>
  <si>
    <t>COTAÇÃO (R$)</t>
  </si>
  <si>
    <t>Valor unitário estimado  (R$)</t>
  </si>
  <si>
    <t>Valor Total  (A)  (R$)</t>
  </si>
  <si>
    <t>Manutenção Mensal (B) (0,25% x A)  (R$)</t>
  </si>
  <si>
    <t>Meses de Vida Útil Estimada (D)</t>
  </si>
  <si>
    <t>Depreciação (E) (A / D)  (R$)</t>
  </si>
  <si>
    <t>Custo Mensal (B+C+D)  (R$)</t>
  </si>
  <si>
    <t xml:space="preserve">Escada de abrir com  7 degraus </t>
  </si>
  <si>
    <t>Extensão elétrica de 50 metros.</t>
  </si>
  <si>
    <t>Lavadora de Alta Pressão Industrial, mínimo de 1900 PSI</t>
  </si>
  <si>
    <t>Máquina de lavar roupa, faz tudo, capacidade mínima de 8 kg</t>
  </si>
  <si>
    <t>Carrinho de limpeza profissional, com balde e espremedor, acompanhado de MOP úmido 320g, completo com garra plástica e cabo 3 estágios de 1,40 M.</t>
  </si>
  <si>
    <t>Preço por m2 (considerando as produtividades-padrão da IN SEGES nº 05/2017 e suas alterações)</t>
  </si>
  <si>
    <t>TOTAL DE POSTOS SUGERIDOS</t>
  </si>
  <si>
    <t>Total MENSAL (R$)</t>
  </si>
  <si>
    <t>Total ANUAL (R$)</t>
  </si>
  <si>
    <t>Tipo de área</t>
  </si>
  <si>
    <t>Área (m²)</t>
  </si>
  <si>
    <t>Produtividade Adotada</t>
  </si>
  <si>
    <t>Produtividade ( I )
(1/m²)</t>
  </si>
  <si>
    <t>Frequência de Limpeza (Horas/ mês)</t>
  </si>
  <si>
    <t xml:space="preserve">Produtividade / Frequencia </t>
  </si>
  <si>
    <t>Número de Postos Sugeridos</t>
  </si>
  <si>
    <t>Preço do homem-mês ( II )</t>
  </si>
  <si>
    <t>Subtotal (R$/m²)
( I ) x ( II )</t>
  </si>
  <si>
    <t>PREÇO TOTAL POR M²</t>
  </si>
  <si>
    <t>Total por tipo de área (R$)</t>
  </si>
  <si>
    <r>
      <rPr>
        <b/>
        <sz val="10"/>
        <color rgb="FF000000"/>
        <rFont val="Arial"/>
      </rPr>
      <t>Área Interna - Pisos frios 1</t>
    </r>
    <r>
      <rPr>
        <sz val="10"/>
        <color rgb="FF000000"/>
        <rFont val="Arial"/>
      </rPr>
      <t xml:space="preserve"> (Bloco 1: Salas administrativo, Sala dos Professores, Coordenações, Auditório e Biblioteca)</t>
    </r>
  </si>
  <si>
    <t>Servente</t>
  </si>
  <si>
    <t>Servente Líder</t>
  </si>
  <si>
    <r>
      <rPr>
        <b/>
        <sz val="10"/>
        <color rgb="FF000000"/>
        <rFont val="Arial"/>
      </rPr>
      <t>Área Interna - Pisos frios 2</t>
    </r>
    <r>
      <rPr>
        <sz val="10"/>
        <color rgb="FF000000"/>
        <rFont val="Arial"/>
      </rPr>
      <t xml:space="preserve"> (Áreas de circulação: Hall da frente, Foyer, Circulação do Bloco 1 e 2, 
Área de convivência
da cantina)</t>
    </r>
  </si>
  <si>
    <r>
      <rPr>
        <b/>
        <sz val="10"/>
        <color rgb="FF000000"/>
        <rFont val="Arial"/>
      </rPr>
      <t>Área Interna - Pisos frios 4</t>
    </r>
    <r>
      <rPr>
        <sz val="10"/>
        <color rgb="FF000000"/>
        <rFont val="Arial"/>
      </rPr>
      <t xml:space="preserve"> (Depósito I e III, Depósito LAB, Depósito II - Fundos)</t>
    </r>
  </si>
  <si>
    <r>
      <rPr>
        <b/>
        <sz val="10"/>
        <color rgb="FF000000"/>
        <rFont val="Arial"/>
      </rPr>
      <t>Área Interna - Pisos frios 5</t>
    </r>
    <r>
      <rPr>
        <sz val="10"/>
        <color rgb="FF000000"/>
        <rFont val="Arial"/>
      </rPr>
      <t xml:space="preserve"> (Quadra Poliesportiva)</t>
    </r>
  </si>
  <si>
    <r>
      <rPr>
        <b/>
        <sz val="10"/>
        <color rgb="FF000000"/>
        <rFont val="Arial"/>
      </rPr>
      <t>Área Interna</t>
    </r>
    <r>
      <rPr>
        <sz val="10"/>
        <color rgb="FF000000"/>
        <rFont val="Arial"/>
      </rPr>
      <t xml:space="preserve"> - Banheiros em geral com insalubridade</t>
    </r>
  </si>
  <si>
    <r>
      <rPr>
        <b/>
        <sz val="10"/>
        <color rgb="FF000000"/>
        <rFont val="Arial"/>
      </rPr>
      <t xml:space="preserve">Área Externa - </t>
    </r>
    <r>
      <rPr>
        <sz val="10"/>
        <color rgb="FF000000"/>
        <rFont val="Arial"/>
      </rPr>
      <t xml:space="preserve">Passeios e Arruamentos (Paver convivência, Paver central do Bloco 2, Áreas laterais do bloco 2 e calçadas)
</t>
    </r>
  </si>
  <si>
    <r>
      <rPr>
        <b/>
        <sz val="10"/>
        <color rgb="FF000000"/>
        <rFont val="Arial"/>
      </rPr>
      <t xml:space="preserve">Área Externa - </t>
    </r>
    <r>
      <rPr>
        <sz val="10"/>
        <color rgb="FF000000"/>
        <rFont val="Arial"/>
      </rPr>
      <t xml:space="preserve">Pátios e áreas verdes – Baixa Frequência
</t>
    </r>
  </si>
  <si>
    <r>
      <rPr>
        <b/>
        <sz val="10"/>
        <color rgb="FF000000"/>
        <rFont val="Arial"/>
      </rPr>
      <t xml:space="preserve">Área Externa - </t>
    </r>
    <r>
      <rPr>
        <sz val="10"/>
        <color rgb="FF000000"/>
        <rFont val="Arial"/>
      </rPr>
      <t xml:space="preserve">Coleta de detritos em pátios e áreas verdes com frequência diária
</t>
    </r>
  </si>
  <si>
    <r>
      <rPr>
        <b/>
        <sz val="10"/>
        <color rgb="FF000000"/>
        <rFont val="Arial"/>
      </rPr>
      <t>Esquadrias Externas</t>
    </r>
    <r>
      <rPr>
        <sz val="10"/>
        <color rgb="FF000000"/>
        <rFont val="Arial"/>
      </rPr>
      <t xml:space="preserve"> – Face externa sem exposição à situação de risco</t>
    </r>
  </si>
  <si>
    <r>
      <rPr>
        <b/>
        <sz val="10"/>
        <color rgb="FF000000"/>
        <rFont val="Arial"/>
      </rPr>
      <t xml:space="preserve">Esquadrias Externas </t>
    </r>
    <r>
      <rPr>
        <sz val="10"/>
        <color rgb="FF000000"/>
        <rFont val="Arial"/>
      </rPr>
      <t>– Face interna</t>
    </r>
  </si>
  <si>
    <r>
      <rPr>
        <b/>
        <sz val="10"/>
        <color rgb="FF000000"/>
        <rFont val="Arial"/>
      </rPr>
      <t>Área Interna - Pisos frios 3</t>
    </r>
    <r>
      <rPr>
        <sz val="10"/>
        <color rgb="FF000000"/>
        <rFont val="Arial"/>
      </rPr>
      <t xml:space="preserve"> (Salas de aula, CTI, Coordenações, Napp e Laboratórios)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</si>
</sst>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R$ -416]#,##0.00"/>
    <numFmt numFmtId="165" formatCode="d/m/yyyy"/>
    <numFmt numFmtId="166" formatCode="&quot;R$ &quot;#,##0.00"/>
    <numFmt numFmtId="167" formatCode="&quot;R$ &quot;#,##0.00;[Red]&quot;-R$ &quot;#,##0.00"/>
    <numFmt numFmtId="168" formatCode="&quot; R$ &quot;* #,##0.00\ ;&quot;-R$ &quot;* #,##0.00\ ;&quot; R$ &quot;* \-#\ ;@\ "/>
    <numFmt numFmtId="169" formatCode="&quot; R$ &quot;* #,##0.00\ ;&quot; R$ &quot;* \(#,##0.00\);&quot; R$ &quot;* \-#\ ;@\ "/>
    <numFmt numFmtId="170" formatCode="_([$R$ -416]* #,##0.00_);_([$R$ -416]* \(#,##0.00\);_([$R$ -416]* &quot;-&quot;??_);_(@_)"/>
    <numFmt numFmtId="171" formatCode="#,##0.00\ ;&quot; (&quot;#,##0.00\);&quot; -&quot;#.0\ ;@\ "/>
    <numFmt numFmtId="172" formatCode="#,##0.00\ ;&quot; (&quot;#,##0.00\);&quot; -&quot;#\ ;@\ "/>
    <numFmt numFmtId="173" formatCode="#,##0.00000\ ;&quot; (&quot;#,##0.00000\);&quot; -&quot;#.0\ ;@\ "/>
  </numFmts>
  <fonts count="20">
    <font>
      <sz val="10"/>
      <color rgb="FF000000"/>
      <name val="Arial"/>
    </font>
    <font>
      <b/>
      <sz val="14"/>
      <color rgb="FFFFFFFF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Times New Roman"/>
    </font>
    <font>
      <sz val="10"/>
      <color theme="1"/>
      <name val="Times New Roman"/>
    </font>
    <font>
      <sz val="10"/>
      <name val="Times New Roman"/>
    </font>
    <font>
      <sz val="10"/>
      <color rgb="FFFF0000"/>
      <name val="Calibri"/>
    </font>
    <font>
      <sz val="11"/>
      <color rgb="FF333333"/>
      <name val="-apple-system"/>
    </font>
    <font>
      <b/>
      <sz val="11"/>
      <color theme="1"/>
      <name val="Arial"/>
    </font>
    <font>
      <b/>
      <sz val="8"/>
      <color theme="1"/>
      <name val="Arial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9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57070"/>
      </left>
      <right/>
      <top style="thin">
        <color rgb="FF757070"/>
      </top>
      <bottom/>
      <diagonal/>
    </border>
    <border>
      <left/>
      <right/>
      <top style="thin">
        <color rgb="FF757070"/>
      </top>
      <bottom/>
      <diagonal/>
    </border>
    <border>
      <left/>
      <right style="thin">
        <color rgb="FF757070"/>
      </right>
      <top style="thin">
        <color rgb="FF75707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57070"/>
      </bottom>
      <diagonal/>
    </border>
    <border>
      <left/>
      <right style="thin">
        <color rgb="FF757070"/>
      </right>
      <top/>
      <bottom style="thin">
        <color rgb="FF75707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75707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166" fontId="0" fillId="5" borderId="15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166" fontId="3" fillId="4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10" fontId="0" fillId="0" borderId="15" xfId="0" applyNumberFormat="1" applyFont="1" applyBorder="1" applyAlignment="1">
      <alignment horizontal="center" vertical="center" wrapText="1"/>
    </xf>
    <xf numFmtId="10" fontId="3" fillId="4" borderId="15" xfId="0" applyNumberFormat="1" applyFont="1" applyFill="1" applyBorder="1" applyAlignment="1">
      <alignment horizontal="center" vertical="center" wrapText="1"/>
    </xf>
    <xf numFmtId="167" fontId="0" fillId="5" borderId="15" xfId="0" applyNumberFormat="1" applyFont="1" applyFill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10" fontId="0" fillId="5" borderId="15" xfId="0" applyNumberFormat="1" applyFont="1" applyFill="1" applyBorder="1" applyAlignment="1">
      <alignment horizontal="center" vertical="center" wrapText="1"/>
    </xf>
    <xf numFmtId="166" fontId="3" fillId="6" borderId="15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vertical="center" wrapText="1"/>
    </xf>
    <xf numFmtId="166" fontId="3" fillId="7" borderId="1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left" wrapText="1"/>
    </xf>
    <xf numFmtId="10" fontId="6" fillId="0" borderId="15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169" fontId="0" fillId="0" borderId="15" xfId="0" applyNumberFormat="1" applyFont="1" applyBorder="1" applyAlignment="1">
      <alignment horizontal="center" vertical="center" wrapText="1"/>
    </xf>
    <xf numFmtId="169" fontId="3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68" fontId="6" fillId="0" borderId="15" xfId="0" applyNumberFormat="1" applyFont="1" applyBorder="1" applyAlignment="1"/>
    <xf numFmtId="169" fontId="5" fillId="3" borderId="19" xfId="0" applyNumberFormat="1" applyFont="1" applyFill="1" applyBorder="1" applyAlignment="1">
      <alignment horizontal="right" wrapText="1"/>
    </xf>
    <xf numFmtId="169" fontId="5" fillId="6" borderId="19" xfId="0" applyNumberFormat="1" applyFont="1" applyFill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9" fontId="9" fillId="0" borderId="3" xfId="0" applyNumberFormat="1" applyFont="1" applyBorder="1" applyAlignment="1">
      <alignment horizontal="center" wrapText="1"/>
    </xf>
    <xf numFmtId="169" fontId="7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168" fontId="11" fillId="0" borderId="15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9" fontId="3" fillId="3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16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169" fontId="10" fillId="0" borderId="15" xfId="0" applyNumberFormat="1" applyFont="1" applyBorder="1" applyAlignment="1">
      <alignment horizontal="center" wrapText="1"/>
    </xf>
    <xf numFmtId="169" fontId="10" fillId="5" borderId="15" xfId="0" applyNumberFormat="1" applyFont="1" applyFill="1" applyBorder="1" applyAlignment="1">
      <alignment horizontal="center" vertical="center" wrapText="1"/>
    </xf>
    <xf numFmtId="169" fontId="0" fillId="5" borderId="15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169" fontId="10" fillId="0" borderId="15" xfId="0" applyNumberFormat="1" applyFont="1" applyBorder="1" applyAlignment="1">
      <alignment horizontal="center" wrapText="1"/>
    </xf>
    <xf numFmtId="0" fontId="13" fillId="0" borderId="0" xfId="0" applyFont="1" applyAlignment="1"/>
    <xf numFmtId="0" fontId="11" fillId="0" borderId="15" xfId="0" applyFont="1" applyBorder="1" applyAlignment="1">
      <alignment wrapText="1"/>
    </xf>
    <xf numFmtId="0" fontId="10" fillId="5" borderId="15" xfId="0" applyFont="1" applyFill="1" applyBorder="1" applyAlignment="1"/>
    <xf numFmtId="0" fontId="10" fillId="5" borderId="15" xfId="0" applyFont="1" applyFill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 wrapText="1"/>
    </xf>
    <xf numFmtId="170" fontId="3" fillId="3" borderId="15" xfId="0" applyNumberFormat="1" applyFont="1" applyFill="1" applyBorder="1" applyAlignment="1">
      <alignment horizontal="right"/>
    </xf>
    <xf numFmtId="168" fontId="3" fillId="6" borderId="15" xfId="0" applyNumberFormat="1" applyFont="1" applyFill="1" applyBorder="1" applyAlignment="1">
      <alignment horizontal="right"/>
    </xf>
    <xf numFmtId="0" fontId="3" fillId="6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6" fillId="5" borderId="15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168" fontId="5" fillId="3" borderId="33" xfId="0" applyNumberFormat="1" applyFont="1" applyFill="1" applyBorder="1" applyAlignment="1">
      <alignment horizontal="center" wrapText="1"/>
    </xf>
    <xf numFmtId="168" fontId="5" fillId="3" borderId="15" xfId="0" applyNumberFormat="1" applyFont="1" applyFill="1" applyBorder="1" applyAlignment="1">
      <alignment horizontal="center" wrapText="1"/>
    </xf>
    <xf numFmtId="168" fontId="5" fillId="6" borderId="15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6" fillId="8" borderId="34" xfId="0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 wrapText="1"/>
    </xf>
    <xf numFmtId="0" fontId="16" fillId="8" borderId="35" xfId="0" applyFont="1" applyFill="1" applyBorder="1" applyAlignment="1">
      <alignment horizontal="center"/>
    </xf>
    <xf numFmtId="0" fontId="16" fillId="8" borderId="36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172" fontId="0" fillId="9" borderId="38" xfId="0" applyNumberFormat="1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 wrapText="1"/>
    </xf>
    <xf numFmtId="173" fontId="0" fillId="9" borderId="39" xfId="0" applyNumberFormat="1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/>
    </xf>
    <xf numFmtId="172" fontId="0" fillId="9" borderId="3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0" fillId="9" borderId="43" xfId="0" applyFont="1" applyFill="1" applyBorder="1" applyAlignment="1">
      <alignment horizontal="center" vertical="center" wrapText="1"/>
    </xf>
    <xf numFmtId="173" fontId="0" fillId="9" borderId="43" xfId="0" applyNumberFormat="1" applyFont="1" applyFill="1" applyBorder="1" applyAlignment="1">
      <alignment horizontal="center" vertical="center"/>
    </xf>
    <xf numFmtId="0" fontId="0" fillId="9" borderId="43" xfId="0" applyFont="1" applyFill="1" applyBorder="1" applyAlignment="1">
      <alignment horizontal="center" vertical="center"/>
    </xf>
    <xf numFmtId="172" fontId="0" fillId="9" borderId="4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5" borderId="39" xfId="0" applyFont="1" applyFill="1" applyBorder="1" applyAlignment="1">
      <alignment horizontal="center" vertical="center" wrapText="1"/>
    </xf>
    <xf numFmtId="173" fontId="0" fillId="5" borderId="39" xfId="0" applyNumberFormat="1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172" fontId="0" fillId="5" borderId="39" xfId="0" applyNumberFormat="1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 wrapText="1"/>
    </xf>
    <xf numFmtId="173" fontId="0" fillId="5" borderId="43" xfId="0" applyNumberFormat="1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172" fontId="0" fillId="5" borderId="43" xfId="0" applyNumberFormat="1" applyFont="1" applyFill="1" applyBorder="1" applyAlignment="1">
      <alignment horizontal="center" vertical="center"/>
    </xf>
    <xf numFmtId="0" fontId="0" fillId="10" borderId="39" xfId="0" applyFont="1" applyFill="1" applyBorder="1" applyAlignment="1">
      <alignment horizontal="center" vertical="center" wrapText="1"/>
    </xf>
    <xf numFmtId="173" fontId="0" fillId="0" borderId="39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2" fontId="0" fillId="0" borderId="39" xfId="0" applyNumberFormat="1" applyFont="1" applyBorder="1" applyAlignment="1">
      <alignment horizontal="center" vertical="center"/>
    </xf>
    <xf numFmtId="0" fontId="0" fillId="10" borderId="43" xfId="0" applyFont="1" applyFill="1" applyBorder="1" applyAlignment="1">
      <alignment horizontal="center" vertical="center" wrapText="1"/>
    </xf>
    <xf numFmtId="173" fontId="0" fillId="0" borderId="43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172" fontId="0" fillId="0" borderId="43" xfId="0" applyNumberFormat="1" applyFont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 wrapText="1"/>
    </xf>
    <xf numFmtId="0" fontId="0" fillId="9" borderId="43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>
      <alignment horizontal="center" vertical="center" wrapText="1"/>
    </xf>
    <xf numFmtId="172" fontId="0" fillId="10" borderId="39" xfId="0" applyNumberFormat="1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 wrapText="1"/>
    </xf>
    <xf numFmtId="172" fontId="0" fillId="10" borderId="43" xfId="0" applyNumberFormat="1" applyFont="1" applyFill="1" applyBorder="1" applyAlignment="1">
      <alignment horizontal="center" vertical="center"/>
    </xf>
    <xf numFmtId="3" fontId="0" fillId="9" borderId="39" xfId="0" applyNumberFormat="1" applyFont="1" applyFill="1" applyBorder="1" applyAlignment="1">
      <alignment horizontal="center" vertical="center" wrapText="1"/>
    </xf>
    <xf numFmtId="3" fontId="0" fillId="9" borderId="43" xfId="0" applyNumberFormat="1" applyFont="1" applyFill="1" applyBorder="1" applyAlignment="1">
      <alignment horizontal="center" vertical="center" wrapText="1"/>
    </xf>
    <xf numFmtId="0" fontId="0" fillId="9" borderId="45" xfId="0" applyFont="1" applyFill="1" applyBorder="1" applyAlignment="1">
      <alignment horizontal="center" vertical="center" wrapText="1"/>
    </xf>
    <xf numFmtId="173" fontId="0" fillId="9" borderId="38" xfId="0" applyNumberFormat="1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wrapText="1"/>
    </xf>
    <xf numFmtId="0" fontId="0" fillId="0" borderId="0" xfId="0" applyFont="1" applyAlignment="1"/>
    <xf numFmtId="0" fontId="2" fillId="0" borderId="8" xfId="0" applyFont="1" applyBorder="1"/>
    <xf numFmtId="0" fontId="0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3" fillId="3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0" fontId="0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/>
    <xf numFmtId="166" fontId="0" fillId="0" borderId="16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3" fillId="7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wrapText="1"/>
    </xf>
    <xf numFmtId="0" fontId="2" fillId="0" borderId="23" xfId="0" applyFont="1" applyBorder="1"/>
    <xf numFmtId="0" fontId="5" fillId="6" borderId="1" xfId="0" applyFont="1" applyFill="1" applyBorder="1" applyAlignment="1">
      <alignment horizontal="right" wrapText="1"/>
    </xf>
    <xf numFmtId="0" fontId="5" fillId="3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4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5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2" borderId="29" xfId="0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3" fillId="3" borderId="1" xfId="0" applyFont="1" applyFill="1" applyBorder="1" applyAlignment="1">
      <alignment horizontal="right" wrapText="1"/>
    </xf>
    <xf numFmtId="0" fontId="0" fillId="6" borderId="1" xfId="0" applyFont="1" applyFill="1" applyBorder="1" applyAlignment="1">
      <alignment horizontal="right" wrapText="1"/>
    </xf>
    <xf numFmtId="0" fontId="2" fillId="0" borderId="32" xfId="0" applyFont="1" applyBorder="1"/>
    <xf numFmtId="0" fontId="5" fillId="3" borderId="12" xfId="0" applyFont="1" applyFill="1" applyBorder="1" applyAlignment="1">
      <alignment horizontal="right" wrapText="1"/>
    </xf>
    <xf numFmtId="0" fontId="0" fillId="5" borderId="37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0" fillId="9" borderId="37" xfId="0" applyFont="1" applyFill="1" applyBorder="1" applyAlignment="1">
      <alignment horizontal="center" vertical="center" wrapText="1"/>
    </xf>
    <xf numFmtId="172" fontId="0" fillId="9" borderId="38" xfId="0" applyNumberFormat="1" applyFont="1" applyFill="1" applyBorder="1" applyAlignment="1">
      <alignment horizontal="center" vertical="center"/>
    </xf>
    <xf numFmtId="0" fontId="2" fillId="0" borderId="42" xfId="0" applyFont="1" applyBorder="1"/>
    <xf numFmtId="172" fontId="0" fillId="0" borderId="38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right"/>
    </xf>
    <xf numFmtId="171" fontId="15" fillId="7" borderId="1" xfId="0" applyNumberFormat="1" applyFont="1" applyFill="1" applyBorder="1" applyAlignment="1">
      <alignment horizontal="center"/>
    </xf>
    <xf numFmtId="172" fontId="3" fillId="9" borderId="38" xfId="0" applyNumberFormat="1" applyFont="1" applyFill="1" applyBorder="1" applyAlignment="1">
      <alignment horizontal="center" vertical="center"/>
    </xf>
    <xf numFmtId="4" fontId="0" fillId="9" borderId="40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172" fontId="0" fillId="5" borderId="38" xfId="0" applyNumberFormat="1" applyFont="1" applyFill="1" applyBorder="1" applyAlignment="1">
      <alignment horizontal="center" vertical="center"/>
    </xf>
    <xf numFmtId="172" fontId="3" fillId="10" borderId="38" xfId="0" applyNumberFormat="1" applyFont="1" applyFill="1" applyBorder="1" applyAlignment="1">
      <alignment horizontal="center" vertical="center"/>
    </xf>
    <xf numFmtId="4" fontId="0" fillId="10" borderId="40" xfId="0" applyNumberFormat="1" applyFont="1" applyFill="1" applyBorder="1" applyAlignment="1">
      <alignment horizontal="center" vertical="center"/>
    </xf>
    <xf numFmtId="172" fontId="3" fillId="5" borderId="38" xfId="0" applyNumberFormat="1" applyFont="1" applyFill="1" applyBorder="1" applyAlignment="1">
      <alignment horizontal="center" vertical="center"/>
    </xf>
    <xf numFmtId="4" fontId="0" fillId="5" borderId="4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E6E6"/>
  </sheetPr>
  <dimension ref="A1:D153"/>
  <sheetViews>
    <sheetView showGridLines="0" workbookViewId="0">
      <selection activeCell="A5" sqref="A5:D5"/>
    </sheetView>
  </sheetViews>
  <sheetFormatPr defaultColWidth="14.42578125" defaultRowHeight="15" customHeight="1"/>
  <cols>
    <col min="1" max="1" width="14.85546875" customWidth="1"/>
    <col min="2" max="2" width="61.28515625" customWidth="1"/>
    <col min="3" max="3" width="17.140625" customWidth="1"/>
    <col min="4" max="4" width="32.5703125" customWidth="1"/>
  </cols>
  <sheetData>
    <row r="1" spans="1:4" ht="18">
      <c r="A1" s="142" t="s">
        <v>0</v>
      </c>
      <c r="B1" s="143"/>
      <c r="C1" s="143"/>
      <c r="D1" s="144"/>
    </row>
    <row r="2" spans="1:4" ht="12.75" customHeight="1">
      <c r="A2" s="145" t="s">
        <v>1</v>
      </c>
      <c r="B2" s="143"/>
      <c r="C2" s="143"/>
      <c r="D2" s="144"/>
    </row>
    <row r="3" spans="1:4" ht="12.75" customHeight="1">
      <c r="A3" s="146"/>
      <c r="B3" s="147"/>
      <c r="C3" s="147"/>
      <c r="D3" s="148"/>
    </row>
    <row r="4" spans="1:4" ht="12.75" customHeight="1">
      <c r="A4" s="149" t="s">
        <v>2</v>
      </c>
      <c r="B4" s="150"/>
      <c r="C4" s="150"/>
      <c r="D4" s="151"/>
    </row>
    <row r="5" spans="1:4" ht="12.75" customHeight="1">
      <c r="A5" s="149" t="s">
        <v>3</v>
      </c>
      <c r="B5" s="150"/>
      <c r="C5" s="150"/>
      <c r="D5" s="151"/>
    </row>
    <row r="6" spans="1:4" ht="12.75" customHeight="1">
      <c r="A6" s="152" t="s">
        <v>4</v>
      </c>
      <c r="B6" s="150"/>
      <c r="C6" s="150"/>
      <c r="D6" s="151"/>
    </row>
    <row r="7" spans="1:4" ht="12.75" customHeight="1">
      <c r="A7" s="153"/>
      <c r="B7" s="150"/>
      <c r="C7" s="150"/>
      <c r="D7" s="151"/>
    </row>
    <row r="8" spans="1:4" ht="12.75" customHeight="1">
      <c r="A8" s="154"/>
      <c r="B8" s="155"/>
      <c r="C8" s="155"/>
      <c r="D8" s="156"/>
    </row>
    <row r="9" spans="1:4" ht="13.5" customHeight="1">
      <c r="A9" s="157" t="s">
        <v>5</v>
      </c>
      <c r="B9" s="158"/>
      <c r="C9" s="158"/>
      <c r="D9" s="159"/>
    </row>
    <row r="10" spans="1:4" ht="12.75" customHeight="1">
      <c r="A10" s="1" t="s">
        <v>6</v>
      </c>
      <c r="B10" s="160" t="s">
        <v>7</v>
      </c>
      <c r="C10" s="144"/>
      <c r="D10" s="1"/>
    </row>
    <row r="11" spans="1:4" ht="12.75" customHeight="1">
      <c r="A11" s="1" t="s">
        <v>8</v>
      </c>
      <c r="B11" s="160" t="s">
        <v>9</v>
      </c>
      <c r="C11" s="144"/>
      <c r="D11" s="1" t="s">
        <v>10</v>
      </c>
    </row>
    <row r="12" spans="1:4" ht="12.75" customHeight="1">
      <c r="A12" s="1" t="s">
        <v>11</v>
      </c>
      <c r="B12" s="160" t="s">
        <v>12</v>
      </c>
      <c r="C12" s="144"/>
      <c r="D12" s="1" t="s">
        <v>13</v>
      </c>
    </row>
    <row r="13" spans="1:4" ht="12.75" customHeight="1">
      <c r="A13" s="1" t="s">
        <v>14</v>
      </c>
      <c r="B13" s="160" t="s">
        <v>15</v>
      </c>
      <c r="C13" s="144"/>
      <c r="D13" s="1">
        <v>12</v>
      </c>
    </row>
    <row r="14" spans="1:4" ht="12.75" customHeight="1">
      <c r="A14" s="161"/>
      <c r="B14" s="143"/>
      <c r="C14" s="143"/>
      <c r="D14" s="144"/>
    </row>
    <row r="15" spans="1:4" ht="12.75" customHeight="1">
      <c r="A15" s="157" t="s">
        <v>16</v>
      </c>
      <c r="B15" s="158"/>
      <c r="C15" s="158"/>
      <c r="D15" s="159"/>
    </row>
    <row r="16" spans="1:4" ht="12.75" customHeight="1">
      <c r="A16" s="162" t="s">
        <v>17</v>
      </c>
      <c r="B16" s="143"/>
      <c r="C16" s="143"/>
      <c r="D16" s="144"/>
    </row>
    <row r="17" spans="1:4" ht="12.75" customHeight="1">
      <c r="A17" s="160" t="s">
        <v>18</v>
      </c>
      <c r="B17" s="143"/>
      <c r="C17" s="143"/>
      <c r="D17" s="144"/>
    </row>
    <row r="18" spans="1:4" ht="12.75" customHeight="1">
      <c r="A18" s="161"/>
      <c r="B18" s="143"/>
      <c r="C18" s="143"/>
      <c r="D18" s="144"/>
    </row>
    <row r="19" spans="1:4" ht="18">
      <c r="A19" s="142" t="s">
        <v>19</v>
      </c>
      <c r="B19" s="143"/>
      <c r="C19" s="143"/>
      <c r="D19" s="144"/>
    </row>
    <row r="20" spans="1:4" ht="12.75">
      <c r="A20" s="163" t="s">
        <v>20</v>
      </c>
      <c r="B20" s="143"/>
      <c r="C20" s="143"/>
      <c r="D20" s="144"/>
    </row>
    <row r="21" spans="1:4" ht="12.75">
      <c r="A21" s="162" t="s">
        <v>21</v>
      </c>
      <c r="B21" s="143"/>
      <c r="C21" s="143"/>
      <c r="D21" s="144"/>
    </row>
    <row r="22" spans="1:4" ht="12.75">
      <c r="A22" s="1">
        <v>1</v>
      </c>
      <c r="B22" s="164" t="s">
        <v>22</v>
      </c>
      <c r="C22" s="144"/>
      <c r="D22" s="2" t="str">
        <f>A17</f>
        <v>Limpeza e Conservação</v>
      </c>
    </row>
    <row r="23" spans="1:4" ht="12.75" customHeight="1">
      <c r="A23" s="1">
        <v>2</v>
      </c>
      <c r="B23" s="164" t="s">
        <v>23</v>
      </c>
      <c r="C23" s="144"/>
      <c r="D23" s="1" t="s">
        <v>24</v>
      </c>
    </row>
    <row r="24" spans="1:4" ht="12.75" customHeight="1">
      <c r="A24" s="1">
        <v>3</v>
      </c>
      <c r="B24" s="164" t="s">
        <v>25</v>
      </c>
      <c r="C24" s="144"/>
      <c r="D24" s="3">
        <v>1198.0899999999999</v>
      </c>
    </row>
    <row r="25" spans="1:4" ht="24.75" customHeight="1">
      <c r="A25" s="1">
        <v>4</v>
      </c>
      <c r="B25" s="164" t="s">
        <v>26</v>
      </c>
      <c r="C25" s="144"/>
      <c r="D25" s="1" t="str">
        <f>A2</f>
        <v>SERVENTE DE LIMPEZA  (44 HORAS de segunda a sábado)</v>
      </c>
    </row>
    <row r="26" spans="1:4" ht="12.75" customHeight="1">
      <c r="A26" s="1">
        <v>5</v>
      </c>
      <c r="B26" s="164" t="s">
        <v>27</v>
      </c>
      <c r="C26" s="144"/>
      <c r="D26" s="4">
        <v>44197</v>
      </c>
    </row>
    <row r="27" spans="1:4" ht="12.75" customHeight="1">
      <c r="A27" s="161"/>
      <c r="B27" s="143"/>
      <c r="C27" s="143"/>
      <c r="D27" s="144"/>
    </row>
    <row r="28" spans="1:4" ht="12.75" customHeight="1">
      <c r="A28" s="165" t="s">
        <v>28</v>
      </c>
      <c r="B28" s="143"/>
      <c r="C28" s="143"/>
      <c r="D28" s="144"/>
    </row>
    <row r="29" spans="1:4" ht="12.75" customHeight="1">
      <c r="A29" s="6">
        <v>1</v>
      </c>
      <c r="B29" s="162" t="s">
        <v>29</v>
      </c>
      <c r="C29" s="144"/>
      <c r="D29" s="6" t="s">
        <v>30</v>
      </c>
    </row>
    <row r="30" spans="1:4" ht="12.75" customHeight="1">
      <c r="A30" s="1" t="s">
        <v>6</v>
      </c>
      <c r="B30" s="164" t="s">
        <v>31</v>
      </c>
      <c r="C30" s="144"/>
      <c r="D30" s="7">
        <v>1198.0899999999999</v>
      </c>
    </row>
    <row r="31" spans="1:4" ht="12.75" customHeight="1">
      <c r="A31" s="1" t="s">
        <v>8</v>
      </c>
      <c r="B31" s="164" t="s">
        <v>32</v>
      </c>
      <c r="C31" s="144"/>
      <c r="D31" s="8">
        <v>0</v>
      </c>
    </row>
    <row r="32" spans="1:4" ht="18" customHeight="1">
      <c r="A32" s="1" t="s">
        <v>11</v>
      </c>
      <c r="B32" s="164" t="s">
        <v>33</v>
      </c>
      <c r="C32" s="144"/>
      <c r="D32" s="8">
        <v>0</v>
      </c>
    </row>
    <row r="33" spans="1:4" ht="36.75" customHeight="1">
      <c r="A33" s="1" t="s">
        <v>14</v>
      </c>
      <c r="B33" s="164" t="s">
        <v>34</v>
      </c>
      <c r="C33" s="144"/>
      <c r="D33" s="8">
        <v>0</v>
      </c>
    </row>
    <row r="34" spans="1:4" ht="24.75" customHeight="1">
      <c r="A34" s="1" t="s">
        <v>35</v>
      </c>
      <c r="B34" s="164" t="s">
        <v>36</v>
      </c>
      <c r="C34" s="144"/>
      <c r="D34" s="8">
        <v>0</v>
      </c>
    </row>
    <row r="35" spans="1:4" ht="32.25" customHeight="1">
      <c r="A35" s="1" t="s">
        <v>37</v>
      </c>
      <c r="B35" s="164" t="s">
        <v>38</v>
      </c>
      <c r="C35" s="144"/>
      <c r="D35" s="8">
        <v>0</v>
      </c>
    </row>
    <row r="36" spans="1:4" ht="26.25" customHeight="1">
      <c r="A36" s="1" t="s">
        <v>39</v>
      </c>
      <c r="B36" s="164" t="s">
        <v>40</v>
      </c>
      <c r="C36" s="144"/>
      <c r="D36" s="8">
        <v>0</v>
      </c>
    </row>
    <row r="37" spans="1:4" ht="12.75" customHeight="1">
      <c r="A37" s="1" t="s">
        <v>41</v>
      </c>
      <c r="B37" s="164" t="s">
        <v>42</v>
      </c>
      <c r="C37" s="144"/>
      <c r="D37" s="7">
        <v>46.16</v>
      </c>
    </row>
    <row r="38" spans="1:4" ht="12.75" customHeight="1">
      <c r="A38" s="1" t="s">
        <v>43</v>
      </c>
      <c r="B38" s="164" t="s">
        <v>44</v>
      </c>
      <c r="C38" s="144"/>
      <c r="D38" s="8">
        <v>0</v>
      </c>
    </row>
    <row r="39" spans="1:4" ht="12.75" customHeight="1">
      <c r="A39" s="9"/>
      <c r="B39" s="162" t="s">
        <v>45</v>
      </c>
      <c r="C39" s="144"/>
      <c r="D39" s="10">
        <f>SUM(D30:D38)</f>
        <v>1244.25</v>
      </c>
    </row>
    <row r="40" spans="1:4" ht="12.75" customHeight="1">
      <c r="A40" s="160" t="s">
        <v>46</v>
      </c>
      <c r="B40" s="143"/>
      <c r="C40" s="143"/>
      <c r="D40" s="144"/>
    </row>
    <row r="41" spans="1:4" ht="12.75" customHeight="1">
      <c r="A41" s="161"/>
      <c r="B41" s="143"/>
      <c r="C41" s="143"/>
      <c r="D41" s="144"/>
    </row>
    <row r="42" spans="1:4" ht="12.75" customHeight="1">
      <c r="A42" s="165" t="s">
        <v>47</v>
      </c>
      <c r="B42" s="143"/>
      <c r="C42" s="143"/>
      <c r="D42" s="144"/>
    </row>
    <row r="43" spans="1:4" ht="12.75" customHeight="1">
      <c r="A43" s="166" t="s">
        <v>48</v>
      </c>
      <c r="B43" s="143"/>
      <c r="C43" s="143"/>
      <c r="D43" s="144"/>
    </row>
    <row r="44" spans="1:4" ht="12.75" customHeight="1">
      <c r="A44" s="6" t="s">
        <v>49</v>
      </c>
      <c r="B44" s="162" t="s">
        <v>50</v>
      </c>
      <c r="C44" s="144"/>
      <c r="D44" s="6" t="s">
        <v>30</v>
      </c>
    </row>
    <row r="45" spans="1:4" ht="12.75" customHeight="1">
      <c r="A45" s="1" t="s">
        <v>6</v>
      </c>
      <c r="B45" s="11" t="s">
        <v>51</v>
      </c>
      <c r="C45" s="12" t="s">
        <v>52</v>
      </c>
      <c r="D45" s="8">
        <f>D39*0.0833</f>
        <v>103.64602499999999</v>
      </c>
    </row>
    <row r="46" spans="1:4" ht="12.75" customHeight="1">
      <c r="A46" s="1" t="s">
        <v>8</v>
      </c>
      <c r="B46" s="11" t="s">
        <v>53</v>
      </c>
      <c r="C46" s="12" t="s">
        <v>52</v>
      </c>
      <c r="D46" s="8">
        <f>D39*0.0278</f>
        <v>34.590150000000001</v>
      </c>
    </row>
    <row r="47" spans="1:4" ht="12.75" customHeight="1">
      <c r="A47" s="167" t="s">
        <v>54</v>
      </c>
      <c r="B47" s="143"/>
      <c r="C47" s="144"/>
      <c r="D47" s="13">
        <f>SUM(D45:D46)</f>
        <v>138.236175</v>
      </c>
    </row>
    <row r="48" spans="1:4" ht="12.75" customHeight="1">
      <c r="A48" s="1" t="s">
        <v>11</v>
      </c>
      <c r="B48" s="11" t="s">
        <v>55</v>
      </c>
      <c r="C48" s="12" t="s">
        <v>52</v>
      </c>
      <c r="D48" s="8">
        <f>(D45+D46)*C61</f>
        <v>55.017997650000012</v>
      </c>
    </row>
    <row r="49" spans="1:4" ht="12.75" customHeight="1">
      <c r="A49" s="162" t="s">
        <v>56</v>
      </c>
      <c r="B49" s="143"/>
      <c r="C49" s="144"/>
      <c r="D49" s="10">
        <f>D47+D48</f>
        <v>193.25417265000002</v>
      </c>
    </row>
    <row r="50" spans="1:4" ht="36" customHeight="1">
      <c r="A50" s="168" t="s">
        <v>57</v>
      </c>
      <c r="B50" s="143"/>
      <c r="C50" s="143"/>
      <c r="D50" s="144"/>
    </row>
    <row r="51" spans="1:4" ht="12.75" customHeight="1">
      <c r="A51" s="163" t="s">
        <v>58</v>
      </c>
      <c r="B51" s="143"/>
      <c r="C51" s="143"/>
      <c r="D51" s="144"/>
    </row>
    <row r="52" spans="1:4" ht="12.75" customHeight="1">
      <c r="A52" s="6" t="s">
        <v>59</v>
      </c>
      <c r="B52" s="14" t="s">
        <v>60</v>
      </c>
      <c r="C52" s="6" t="s">
        <v>61</v>
      </c>
      <c r="D52" s="6" t="s">
        <v>30</v>
      </c>
    </row>
    <row r="53" spans="1:4" ht="12.75" customHeight="1">
      <c r="A53" s="1" t="s">
        <v>6</v>
      </c>
      <c r="B53" s="11" t="s">
        <v>62</v>
      </c>
      <c r="C53" s="15">
        <v>0.2</v>
      </c>
      <c r="D53" s="8">
        <f t="shared" ref="D53:D60" si="0">C53*$D$39</f>
        <v>248.85000000000002</v>
      </c>
    </row>
    <row r="54" spans="1:4" ht="12.75" customHeight="1">
      <c r="A54" s="1" t="s">
        <v>8</v>
      </c>
      <c r="B54" s="11" t="s">
        <v>63</v>
      </c>
      <c r="C54" s="15">
        <v>2.5000000000000001E-2</v>
      </c>
      <c r="D54" s="8">
        <f t="shared" si="0"/>
        <v>31.106250000000003</v>
      </c>
    </row>
    <row r="55" spans="1:4" ht="12.75" customHeight="1">
      <c r="A55" s="1" t="s">
        <v>11</v>
      </c>
      <c r="B55" s="11" t="s">
        <v>64</v>
      </c>
      <c r="C55" s="15">
        <v>0.06</v>
      </c>
      <c r="D55" s="8">
        <f t="shared" si="0"/>
        <v>74.655000000000001</v>
      </c>
    </row>
    <row r="56" spans="1:4" ht="12.75" customHeight="1">
      <c r="A56" s="1" t="s">
        <v>14</v>
      </c>
      <c r="B56" s="11" t="s">
        <v>65</v>
      </c>
      <c r="C56" s="15">
        <v>1.4999999999999999E-2</v>
      </c>
      <c r="D56" s="8">
        <f t="shared" si="0"/>
        <v>18.66375</v>
      </c>
    </row>
    <row r="57" spans="1:4" ht="12.75" customHeight="1">
      <c r="A57" s="1" t="s">
        <v>35</v>
      </c>
      <c r="B57" s="11" t="s">
        <v>66</v>
      </c>
      <c r="C57" s="15">
        <v>0.01</v>
      </c>
      <c r="D57" s="8">
        <f t="shared" si="0"/>
        <v>12.442500000000001</v>
      </c>
    </row>
    <row r="58" spans="1:4" ht="12.75" customHeight="1">
      <c r="A58" s="1" t="s">
        <v>37</v>
      </c>
      <c r="B58" s="11" t="s">
        <v>67</v>
      </c>
      <c r="C58" s="15">
        <v>6.0000000000000001E-3</v>
      </c>
      <c r="D58" s="8">
        <f t="shared" si="0"/>
        <v>7.4655000000000005</v>
      </c>
    </row>
    <row r="59" spans="1:4" ht="12.75" customHeight="1">
      <c r="A59" s="1" t="s">
        <v>39</v>
      </c>
      <c r="B59" s="11" t="s">
        <v>68</v>
      </c>
      <c r="C59" s="15">
        <v>2E-3</v>
      </c>
      <c r="D59" s="8">
        <f t="shared" si="0"/>
        <v>2.4885000000000002</v>
      </c>
    </row>
    <row r="60" spans="1:4" ht="12.75" customHeight="1">
      <c r="A60" s="1" t="s">
        <v>41</v>
      </c>
      <c r="B60" s="11" t="s">
        <v>69</v>
      </c>
      <c r="C60" s="15">
        <v>0.08</v>
      </c>
      <c r="D60" s="8">
        <f t="shared" si="0"/>
        <v>99.54</v>
      </c>
    </row>
    <row r="61" spans="1:4" ht="12.75" customHeight="1">
      <c r="A61" s="9"/>
      <c r="B61" s="14" t="s">
        <v>70</v>
      </c>
      <c r="C61" s="16">
        <f t="shared" ref="C61:D61" si="1">SUM(C53:C60)</f>
        <v>0.39800000000000008</v>
      </c>
      <c r="D61" s="10">
        <f t="shared" si="1"/>
        <v>495.21150000000006</v>
      </c>
    </row>
    <row r="62" spans="1:4" ht="12.75" customHeight="1">
      <c r="A62" s="169"/>
      <c r="B62" s="143"/>
      <c r="C62" s="143"/>
      <c r="D62" s="144"/>
    </row>
    <row r="63" spans="1:4" ht="12.75" customHeight="1">
      <c r="A63" s="166" t="s">
        <v>71</v>
      </c>
      <c r="B63" s="143"/>
      <c r="C63" s="143"/>
      <c r="D63" s="144"/>
    </row>
    <row r="64" spans="1:4" ht="12.75" customHeight="1">
      <c r="A64" s="6" t="s">
        <v>72</v>
      </c>
      <c r="B64" s="162" t="s">
        <v>73</v>
      </c>
      <c r="C64" s="144"/>
      <c r="D64" s="6" t="s">
        <v>30</v>
      </c>
    </row>
    <row r="65" spans="1:4" ht="12.75" customHeight="1">
      <c r="A65" s="1" t="s">
        <v>6</v>
      </c>
      <c r="B65" s="164" t="s">
        <v>74</v>
      </c>
      <c r="C65" s="144"/>
      <c r="D65" s="17">
        <f>(3.85*2*25.22)-0.06*D30</f>
        <v>122.3086</v>
      </c>
    </row>
    <row r="66" spans="1:4" ht="16.5" customHeight="1">
      <c r="A66" s="1" t="s">
        <v>8</v>
      </c>
      <c r="B66" s="164" t="s">
        <v>75</v>
      </c>
      <c r="C66" s="144"/>
      <c r="D66" s="7">
        <f>(16*21.01)-(16*21.01)*0.05</f>
        <v>319.35200000000003</v>
      </c>
    </row>
    <row r="67" spans="1:4" ht="24" customHeight="1">
      <c r="A67" s="1" t="s">
        <v>11</v>
      </c>
      <c r="B67" s="164" t="s">
        <v>76</v>
      </c>
      <c r="C67" s="144"/>
      <c r="D67" s="7">
        <v>0</v>
      </c>
    </row>
    <row r="68" spans="1:4" ht="16.5" customHeight="1">
      <c r="A68" s="1" t="s">
        <v>14</v>
      </c>
      <c r="B68" s="164" t="s">
        <v>77</v>
      </c>
      <c r="C68" s="144"/>
      <c r="D68" s="7">
        <v>0</v>
      </c>
    </row>
    <row r="69" spans="1:4" ht="27" customHeight="1">
      <c r="A69" s="1" t="s">
        <v>35</v>
      </c>
      <c r="B69" s="164" t="s">
        <v>78</v>
      </c>
      <c r="C69" s="144"/>
      <c r="D69" s="7">
        <v>49</v>
      </c>
    </row>
    <row r="70" spans="1:4" ht="27" customHeight="1">
      <c r="A70" s="1" t="s">
        <v>37</v>
      </c>
      <c r="B70" s="164" t="s">
        <v>79</v>
      </c>
      <c r="C70" s="144"/>
      <c r="D70" s="7">
        <v>120</v>
      </c>
    </row>
    <row r="71" spans="1:4" ht="16.5" customHeight="1">
      <c r="A71" s="1" t="s">
        <v>39</v>
      </c>
      <c r="B71" s="164" t="s">
        <v>80</v>
      </c>
      <c r="C71" s="144"/>
      <c r="D71" s="8">
        <v>0</v>
      </c>
    </row>
    <row r="72" spans="1:4" ht="16.5" customHeight="1">
      <c r="A72" s="162" t="s">
        <v>81</v>
      </c>
      <c r="B72" s="143"/>
      <c r="C72" s="144"/>
      <c r="D72" s="10">
        <f>SUM(D65:D71)</f>
        <v>610.66060000000004</v>
      </c>
    </row>
    <row r="73" spans="1:4" ht="39.75" customHeight="1">
      <c r="A73" s="168" t="s">
        <v>82</v>
      </c>
      <c r="B73" s="143"/>
      <c r="C73" s="143"/>
      <c r="D73" s="144"/>
    </row>
    <row r="74" spans="1:4" ht="16.5" customHeight="1">
      <c r="A74" s="166" t="s">
        <v>83</v>
      </c>
      <c r="B74" s="143"/>
      <c r="C74" s="143"/>
      <c r="D74" s="144"/>
    </row>
    <row r="75" spans="1:4" ht="12.75" customHeight="1">
      <c r="A75" s="6">
        <v>2</v>
      </c>
      <c r="B75" s="162" t="s">
        <v>84</v>
      </c>
      <c r="C75" s="144"/>
      <c r="D75" s="6" t="s">
        <v>30</v>
      </c>
    </row>
    <row r="76" spans="1:4" ht="12.75" customHeight="1">
      <c r="A76" s="1" t="s">
        <v>49</v>
      </c>
      <c r="B76" s="164" t="s">
        <v>50</v>
      </c>
      <c r="C76" s="144"/>
      <c r="D76" s="8">
        <f>D49</f>
        <v>193.25417265000002</v>
      </c>
    </row>
    <row r="77" spans="1:4" ht="16.5" customHeight="1">
      <c r="A77" s="1" t="s">
        <v>59</v>
      </c>
      <c r="B77" s="164" t="s">
        <v>60</v>
      </c>
      <c r="C77" s="144"/>
      <c r="D77" s="8">
        <f>D61</f>
        <v>495.21150000000006</v>
      </c>
    </row>
    <row r="78" spans="1:4" ht="16.5" customHeight="1">
      <c r="A78" s="1" t="s">
        <v>72</v>
      </c>
      <c r="B78" s="164" t="s">
        <v>73</v>
      </c>
      <c r="C78" s="144"/>
      <c r="D78" s="8">
        <f>D72</f>
        <v>610.66060000000004</v>
      </c>
    </row>
    <row r="79" spans="1:4" ht="16.5" customHeight="1">
      <c r="A79" s="162" t="s">
        <v>85</v>
      </c>
      <c r="B79" s="143"/>
      <c r="C79" s="144"/>
      <c r="D79" s="10">
        <f>SUM(D76:D78)</f>
        <v>1299.1262726500001</v>
      </c>
    </row>
    <row r="80" spans="1:4" ht="12.75" customHeight="1">
      <c r="A80" s="169"/>
      <c r="B80" s="143"/>
      <c r="C80" s="143"/>
      <c r="D80" s="144"/>
    </row>
    <row r="81" spans="1:4" ht="16.5" customHeight="1">
      <c r="A81" s="165" t="s">
        <v>86</v>
      </c>
      <c r="B81" s="143"/>
      <c r="C81" s="143"/>
      <c r="D81" s="144"/>
    </row>
    <row r="82" spans="1:4" ht="12.75" customHeight="1">
      <c r="A82" s="6">
        <v>3</v>
      </c>
      <c r="B82" s="162" t="s">
        <v>87</v>
      </c>
      <c r="C82" s="144"/>
      <c r="D82" s="6" t="s">
        <v>30</v>
      </c>
    </row>
    <row r="83" spans="1:4" ht="66.75" customHeight="1">
      <c r="A83" s="1" t="s">
        <v>6</v>
      </c>
      <c r="B83" s="164" t="s">
        <v>88</v>
      </c>
      <c r="C83" s="144"/>
      <c r="D83" s="8">
        <f>ROUND((($D$39/12)+($D$45/12)+($D$39/12/12)+($D$46/12))*(30/30)*0.05,2)</f>
        <v>6.19</v>
      </c>
    </row>
    <row r="84" spans="1:4" ht="26.25" customHeight="1">
      <c r="A84" s="1" t="s">
        <v>8</v>
      </c>
      <c r="B84" s="164" t="s">
        <v>89</v>
      </c>
      <c r="C84" s="144"/>
      <c r="D84" s="8">
        <f>(D83*C60)</f>
        <v>0.49520000000000003</v>
      </c>
    </row>
    <row r="85" spans="1:4" ht="12.75" customHeight="1">
      <c r="A85" s="1" t="s">
        <v>11</v>
      </c>
      <c r="B85" s="2" t="s">
        <v>90</v>
      </c>
      <c r="C85" s="12" t="s">
        <v>52</v>
      </c>
      <c r="D85" s="7">
        <f>ROUND(0.08*0.4*($D$39+$D$45+$D$46+$D$96)*0.05,2)</f>
        <v>2.41</v>
      </c>
    </row>
    <row r="86" spans="1:4" ht="26.25" customHeight="1">
      <c r="A86" s="1" t="s">
        <v>14</v>
      </c>
      <c r="B86" s="164" t="s">
        <v>91</v>
      </c>
      <c r="C86" s="144"/>
      <c r="D86" s="8">
        <f>D39*0.0194</f>
        <v>24.138450000000002</v>
      </c>
    </row>
    <row r="87" spans="1:4" ht="30.75" customHeight="1">
      <c r="A87" s="1" t="s">
        <v>35</v>
      </c>
      <c r="B87" s="164" t="s">
        <v>92</v>
      </c>
      <c r="C87" s="144"/>
      <c r="D87" s="8">
        <f>D86*C61</f>
        <v>9.6071031000000033</v>
      </c>
    </row>
    <row r="88" spans="1:4" ht="30.75" customHeight="1">
      <c r="A88" s="1" t="s">
        <v>37</v>
      </c>
      <c r="B88" s="2" t="s">
        <v>93</v>
      </c>
      <c r="C88" s="12" t="s">
        <v>52</v>
      </c>
      <c r="D88" s="8">
        <f>ROUND(0.08*0.4*($D$39+$D$45+$D$46+$D$96)*1,2)</f>
        <v>48.2</v>
      </c>
    </row>
    <row r="89" spans="1:4" ht="12.75" customHeight="1">
      <c r="A89" s="162" t="s">
        <v>94</v>
      </c>
      <c r="B89" s="143"/>
      <c r="C89" s="144"/>
      <c r="D89" s="10">
        <f>SUM(D83+D84+D85+D86+D87+D88)</f>
        <v>91.040753100000018</v>
      </c>
    </row>
    <row r="90" spans="1:4" ht="12.75" customHeight="1">
      <c r="A90" s="169"/>
      <c r="B90" s="143"/>
      <c r="C90" s="143"/>
      <c r="D90" s="144"/>
    </row>
    <row r="91" spans="1:4" ht="16.5" customHeight="1">
      <c r="A91" s="165" t="s">
        <v>95</v>
      </c>
      <c r="B91" s="143"/>
      <c r="C91" s="143"/>
      <c r="D91" s="144"/>
    </row>
    <row r="92" spans="1:4" ht="39.75" customHeight="1">
      <c r="A92" s="168" t="s">
        <v>96</v>
      </c>
      <c r="B92" s="143"/>
      <c r="C92" s="143"/>
      <c r="D92" s="144"/>
    </row>
    <row r="93" spans="1:4" ht="47.25" customHeight="1">
      <c r="A93" s="167" t="s">
        <v>97</v>
      </c>
      <c r="B93" s="143"/>
      <c r="C93" s="144"/>
      <c r="D93" s="18">
        <f>ROUND(D39/12,2)+D39+D45+D46</f>
        <v>1486.1761750000001</v>
      </c>
    </row>
    <row r="94" spans="1:4" ht="12.75" customHeight="1">
      <c r="A94" s="163" t="s">
        <v>98</v>
      </c>
      <c r="B94" s="143"/>
      <c r="C94" s="143"/>
      <c r="D94" s="144"/>
    </row>
    <row r="95" spans="1:4" ht="12.75" customHeight="1">
      <c r="A95" s="6" t="s">
        <v>99</v>
      </c>
      <c r="B95" s="162" t="s">
        <v>100</v>
      </c>
      <c r="C95" s="144"/>
      <c r="D95" s="6" t="s">
        <v>30</v>
      </c>
    </row>
    <row r="96" spans="1:4" ht="12.75" customHeight="1">
      <c r="A96" s="1" t="s">
        <v>6</v>
      </c>
      <c r="B96" s="164" t="s">
        <v>101</v>
      </c>
      <c r="C96" s="144"/>
      <c r="D96" s="8">
        <f>D93*0.0833</f>
        <v>123.7984753775</v>
      </c>
    </row>
    <row r="97" spans="1:4" ht="16.5" customHeight="1">
      <c r="A97" s="1" t="s">
        <v>8</v>
      </c>
      <c r="B97" s="164" t="s">
        <v>102</v>
      </c>
      <c r="C97" s="144"/>
      <c r="D97" s="8">
        <f>($D$93/30/12)*1</f>
        <v>4.1282671527777781</v>
      </c>
    </row>
    <row r="98" spans="1:4" ht="16.5" customHeight="1">
      <c r="A98" s="1" t="s">
        <v>11</v>
      </c>
      <c r="B98" s="164" t="s">
        <v>103</v>
      </c>
      <c r="C98" s="144"/>
      <c r="D98" s="8">
        <f>(($D$93/30/12)*5)*0.015</f>
        <v>0.30962003645833336</v>
      </c>
    </row>
    <row r="99" spans="1:4" ht="16.5" customHeight="1">
      <c r="A99" s="1" t="s">
        <v>14</v>
      </c>
      <c r="B99" s="164" t="s">
        <v>104</v>
      </c>
      <c r="C99" s="144"/>
      <c r="D99" s="8">
        <f>(($D$93/30/12)*30)*0.08</f>
        <v>9.9078411666666675</v>
      </c>
    </row>
    <row r="100" spans="1:4" ht="16.5" customHeight="1">
      <c r="A100" s="1" t="s">
        <v>35</v>
      </c>
      <c r="B100" s="164" t="s">
        <v>105</v>
      </c>
      <c r="C100" s="144"/>
      <c r="D100" s="8">
        <f>(($D$93/30/12)*5)*0.4</f>
        <v>8.2565343055555562</v>
      </c>
    </row>
    <row r="101" spans="1:4" ht="24.75" customHeight="1">
      <c r="A101" s="1" t="s">
        <v>37</v>
      </c>
      <c r="B101" s="164" t="s">
        <v>106</v>
      </c>
      <c r="C101" s="144"/>
      <c r="D101" s="7">
        <f>(D96+D97+D98+D99+D100)*C61</f>
        <v>58.267493739505433</v>
      </c>
    </row>
    <row r="102" spans="1:4" ht="41.25" customHeight="1">
      <c r="A102" s="1" t="s">
        <v>39</v>
      </c>
      <c r="B102" s="19" t="s">
        <v>107</v>
      </c>
      <c r="C102" s="12" t="s">
        <v>52</v>
      </c>
      <c r="D102" s="8">
        <f>(((D39+(D39/3))*(4/12))/12)*0.02</f>
        <v>0.92166666666666675</v>
      </c>
    </row>
    <row r="103" spans="1:4" ht="46.5" customHeight="1">
      <c r="A103" s="1" t="s">
        <v>41</v>
      </c>
      <c r="B103" s="2" t="s">
        <v>108</v>
      </c>
      <c r="C103" s="12" t="s">
        <v>52</v>
      </c>
      <c r="D103" s="8">
        <f>D102*C61</f>
        <v>0.36682333333333345</v>
      </c>
    </row>
    <row r="104" spans="1:4" ht="39" customHeight="1">
      <c r="A104" s="1" t="s">
        <v>43</v>
      </c>
      <c r="B104" s="2" t="s">
        <v>109</v>
      </c>
      <c r="C104" s="12" t="s">
        <v>52</v>
      </c>
      <c r="D104" s="8">
        <f>(((D39+(D39/12))*(4/12))*0.02)*C61</f>
        <v>3.5765275000000005</v>
      </c>
    </row>
    <row r="105" spans="1:4" ht="12.75" customHeight="1">
      <c r="A105" s="162" t="s">
        <v>110</v>
      </c>
      <c r="B105" s="143"/>
      <c r="C105" s="144"/>
      <c r="D105" s="10">
        <f>SUM(D96:D104)</f>
        <v>209.53324927846376</v>
      </c>
    </row>
    <row r="106" spans="1:4" ht="12.75" customHeight="1">
      <c r="A106" s="169"/>
      <c r="B106" s="143"/>
      <c r="C106" s="143"/>
      <c r="D106" s="144"/>
    </row>
    <row r="107" spans="1:4" ht="16.5" customHeight="1">
      <c r="A107" s="166" t="s">
        <v>111</v>
      </c>
      <c r="B107" s="143"/>
      <c r="C107" s="143"/>
      <c r="D107" s="144"/>
    </row>
    <row r="108" spans="1:4" ht="12.75" customHeight="1">
      <c r="A108" s="6" t="s">
        <v>112</v>
      </c>
      <c r="B108" s="162" t="s">
        <v>113</v>
      </c>
      <c r="C108" s="144"/>
      <c r="D108" s="6" t="s">
        <v>30</v>
      </c>
    </row>
    <row r="109" spans="1:4" ht="12.75" customHeight="1">
      <c r="A109" s="1" t="s">
        <v>6</v>
      </c>
      <c r="B109" s="164" t="s">
        <v>114</v>
      </c>
      <c r="C109" s="144"/>
      <c r="D109" s="8">
        <v>0</v>
      </c>
    </row>
    <row r="110" spans="1:4" ht="12.75" customHeight="1">
      <c r="A110" s="162" t="s">
        <v>115</v>
      </c>
      <c r="B110" s="143"/>
      <c r="C110" s="144"/>
      <c r="D110" s="10">
        <f>SUM(D109)</f>
        <v>0</v>
      </c>
    </row>
    <row r="111" spans="1:4" ht="12.75" customHeight="1">
      <c r="A111" s="169"/>
      <c r="B111" s="143"/>
      <c r="C111" s="143"/>
      <c r="D111" s="144"/>
    </row>
    <row r="112" spans="1:4" ht="15.75" customHeight="1">
      <c r="A112" s="166" t="s">
        <v>116</v>
      </c>
      <c r="B112" s="143"/>
      <c r="C112" s="143"/>
      <c r="D112" s="144"/>
    </row>
    <row r="113" spans="1:4" ht="12.75" customHeight="1">
      <c r="A113" s="6">
        <v>4</v>
      </c>
      <c r="B113" s="162" t="s">
        <v>84</v>
      </c>
      <c r="C113" s="144"/>
      <c r="D113" s="6" t="s">
        <v>30</v>
      </c>
    </row>
    <row r="114" spans="1:4" ht="12.75" customHeight="1">
      <c r="A114" s="1" t="s">
        <v>99</v>
      </c>
      <c r="B114" s="164" t="s">
        <v>117</v>
      </c>
      <c r="C114" s="144"/>
      <c r="D114" s="8">
        <f>D105</f>
        <v>209.53324927846376</v>
      </c>
    </row>
    <row r="115" spans="1:4" ht="16.5" customHeight="1">
      <c r="A115" s="1" t="s">
        <v>112</v>
      </c>
      <c r="B115" s="164" t="s">
        <v>113</v>
      </c>
      <c r="C115" s="144"/>
      <c r="D115" s="8">
        <f>D110</f>
        <v>0</v>
      </c>
    </row>
    <row r="116" spans="1:4" ht="16.5" customHeight="1">
      <c r="A116" s="162" t="s">
        <v>85</v>
      </c>
      <c r="B116" s="143"/>
      <c r="C116" s="144"/>
      <c r="D116" s="10">
        <f>D114+D115</f>
        <v>209.53324927846376</v>
      </c>
    </row>
    <row r="117" spans="1:4" ht="12.75" customHeight="1">
      <c r="A117" s="169"/>
      <c r="B117" s="143"/>
      <c r="C117" s="143"/>
      <c r="D117" s="144"/>
    </row>
    <row r="118" spans="1:4" ht="16.5" customHeight="1">
      <c r="A118" s="165" t="s">
        <v>118</v>
      </c>
      <c r="B118" s="143"/>
      <c r="C118" s="143"/>
      <c r="D118" s="144"/>
    </row>
    <row r="119" spans="1:4" ht="12.75" customHeight="1">
      <c r="A119" s="6">
        <v>5</v>
      </c>
      <c r="B119" s="162" t="s">
        <v>119</v>
      </c>
      <c r="C119" s="144"/>
      <c r="D119" s="6" t="s">
        <v>30</v>
      </c>
    </row>
    <row r="120" spans="1:4" ht="12.75">
      <c r="A120" s="1" t="s">
        <v>6</v>
      </c>
      <c r="B120" s="170" t="s">
        <v>120</v>
      </c>
      <c r="C120" s="144"/>
      <c r="D120" s="8">
        <f>'EPI e uniformes'!F11</f>
        <v>24.985535777708687</v>
      </c>
    </row>
    <row r="121" spans="1:4" ht="38.25" customHeight="1">
      <c r="A121" s="1" t="s">
        <v>8</v>
      </c>
      <c r="B121" s="170" t="s">
        <v>121</v>
      </c>
      <c r="C121" s="144"/>
      <c r="D121" s="8">
        <f>'EPI e uniformes'!F22</f>
        <v>49.909031404806548</v>
      </c>
    </row>
    <row r="122" spans="1:4" ht="38.25" customHeight="1">
      <c r="A122" s="1" t="s">
        <v>11</v>
      </c>
      <c r="B122" s="170" t="s">
        <v>122</v>
      </c>
      <c r="C122" s="144"/>
      <c r="D122" s="8">
        <f>materiais!G59</f>
        <v>378.18994883880805</v>
      </c>
    </row>
    <row r="123" spans="1:4" ht="40.5" customHeight="1">
      <c r="A123" s="1" t="s">
        <v>14</v>
      </c>
      <c r="B123" s="170" t="s">
        <v>123</v>
      </c>
      <c r="C123" s="144"/>
      <c r="D123" s="8">
        <f>equipamentos!I13</f>
        <v>19.039509386830225</v>
      </c>
    </row>
    <row r="124" spans="1:4" ht="16.5" customHeight="1">
      <c r="A124" s="1" t="s">
        <v>35</v>
      </c>
      <c r="B124" s="170" t="s">
        <v>124</v>
      </c>
      <c r="C124" s="144"/>
      <c r="D124" s="7">
        <v>0</v>
      </c>
    </row>
    <row r="125" spans="1:4" ht="16.5" customHeight="1">
      <c r="A125" s="162" t="s">
        <v>125</v>
      </c>
      <c r="B125" s="143"/>
      <c r="C125" s="144"/>
      <c r="D125" s="10">
        <f>SUM(D120:D124)</f>
        <v>472.1240254081535</v>
      </c>
    </row>
    <row r="126" spans="1:4" ht="12.75" customHeight="1">
      <c r="A126" s="169"/>
      <c r="B126" s="143"/>
      <c r="C126" s="143"/>
      <c r="D126" s="144"/>
    </row>
    <row r="127" spans="1:4" ht="16.5" customHeight="1">
      <c r="A127" s="165" t="s">
        <v>126</v>
      </c>
      <c r="B127" s="143"/>
      <c r="C127" s="143"/>
      <c r="D127" s="144"/>
    </row>
    <row r="128" spans="1:4" ht="12.75" customHeight="1">
      <c r="A128" s="6">
        <v>6</v>
      </c>
      <c r="B128" s="14" t="s">
        <v>127</v>
      </c>
      <c r="C128" s="6" t="s">
        <v>128</v>
      </c>
      <c r="D128" s="12" t="s">
        <v>30</v>
      </c>
    </row>
    <row r="129" spans="1:4" ht="12.75" customHeight="1">
      <c r="A129" s="1" t="s">
        <v>6</v>
      </c>
      <c r="B129" s="11" t="s">
        <v>129</v>
      </c>
      <c r="C129" s="20">
        <f>BDI!H5</f>
        <v>3.0719999999999997E-2</v>
      </c>
      <c r="D129" s="8">
        <f>D150*C129</f>
        <v>101.86980250941288</v>
      </c>
    </row>
    <row r="130" spans="1:4" ht="44.25" customHeight="1">
      <c r="A130" s="160" t="s">
        <v>130</v>
      </c>
      <c r="B130" s="143"/>
      <c r="C130" s="143"/>
      <c r="D130" s="144"/>
    </row>
    <row r="131" spans="1:4" ht="12.75" customHeight="1">
      <c r="A131" s="1" t="s">
        <v>8</v>
      </c>
      <c r="B131" s="11" t="s">
        <v>131</v>
      </c>
      <c r="C131" s="20">
        <f>BDI!H6</f>
        <v>3.1600000000000003E-2</v>
      </c>
      <c r="D131" s="8">
        <f>(D150+D129)*C131</f>
        <v>108.00703365309455</v>
      </c>
    </row>
    <row r="132" spans="1:4" ht="42.75" customHeight="1">
      <c r="A132" s="160" t="s">
        <v>132</v>
      </c>
      <c r="B132" s="143"/>
      <c r="C132" s="143"/>
      <c r="D132" s="144"/>
    </row>
    <row r="133" spans="1:4" ht="12.75" customHeight="1">
      <c r="A133" s="1" t="s">
        <v>11</v>
      </c>
      <c r="B133" s="11" t="s">
        <v>133</v>
      </c>
      <c r="C133" s="15"/>
      <c r="D133" s="1"/>
    </row>
    <row r="134" spans="1:4" ht="41.25" customHeight="1">
      <c r="A134" s="160" t="s">
        <v>134</v>
      </c>
      <c r="B134" s="143"/>
      <c r="C134" s="143"/>
      <c r="D134" s="144"/>
    </row>
    <row r="135" spans="1:4" ht="12.75" customHeight="1">
      <c r="A135" s="174"/>
      <c r="B135" s="11" t="s">
        <v>135</v>
      </c>
      <c r="C135" s="15"/>
      <c r="D135" s="1"/>
    </row>
    <row r="136" spans="1:4" ht="12.75" customHeight="1">
      <c r="A136" s="175"/>
      <c r="B136" s="11" t="s">
        <v>136</v>
      </c>
      <c r="C136" s="15">
        <v>1.6500000000000001E-2</v>
      </c>
      <c r="D136" s="8">
        <f t="shared" ref="D136:D137" si="2">($D$129+$D$131+$D$150)/(1-($C$136+$C$137+$C$139))*C136</f>
        <v>66.29993590186389</v>
      </c>
    </row>
    <row r="137" spans="1:4" ht="12.75" customHeight="1">
      <c r="A137" s="175"/>
      <c r="B137" s="11" t="s">
        <v>137</v>
      </c>
      <c r="C137" s="15">
        <v>7.5999999999999998E-2</v>
      </c>
      <c r="D137" s="8">
        <f t="shared" si="2"/>
        <v>305.38152294191849</v>
      </c>
    </row>
    <row r="138" spans="1:4" ht="12.75" customHeight="1">
      <c r="A138" s="175"/>
      <c r="B138" s="11" t="s">
        <v>138</v>
      </c>
      <c r="C138" s="15"/>
      <c r="D138" s="1"/>
    </row>
    <row r="139" spans="1:4" ht="12.75" customHeight="1">
      <c r="A139" s="175"/>
      <c r="B139" s="11" t="s">
        <v>139</v>
      </c>
      <c r="C139" s="171">
        <v>0.03</v>
      </c>
      <c r="D139" s="173">
        <f>($D$129+$D$131+$D$150)/(1-($C$136+$C$137+$C$139))*C139</f>
        <v>120.54533800338888</v>
      </c>
    </row>
    <row r="140" spans="1:4" ht="12.75" customHeight="1">
      <c r="A140" s="172"/>
      <c r="B140" s="11" t="s">
        <v>140</v>
      </c>
      <c r="C140" s="172"/>
      <c r="D140" s="172"/>
    </row>
    <row r="141" spans="1:4" ht="12.75" customHeight="1">
      <c r="A141" s="162" t="s">
        <v>141</v>
      </c>
      <c r="B141" s="143"/>
      <c r="C141" s="144"/>
      <c r="D141" s="21">
        <f>SUM(D129:D139)</f>
        <v>702.10363300967879</v>
      </c>
    </row>
    <row r="142" spans="1:4" ht="26.25" customHeight="1">
      <c r="A142" s="168" t="s">
        <v>142</v>
      </c>
      <c r="B142" s="143"/>
      <c r="C142" s="143"/>
      <c r="D142" s="144"/>
    </row>
    <row r="143" spans="1:4" ht="12.75" customHeight="1">
      <c r="A143" s="163" t="s">
        <v>143</v>
      </c>
      <c r="B143" s="143"/>
      <c r="C143" s="143"/>
      <c r="D143" s="144"/>
    </row>
    <row r="144" spans="1:4" ht="12.75" customHeight="1">
      <c r="A144" s="22"/>
      <c r="B144" s="162" t="s">
        <v>144</v>
      </c>
      <c r="C144" s="144"/>
      <c r="D144" s="9" t="s">
        <v>145</v>
      </c>
    </row>
    <row r="145" spans="1:4" ht="12.75" customHeight="1">
      <c r="A145" s="1" t="s">
        <v>6</v>
      </c>
      <c r="B145" s="164" t="s">
        <v>146</v>
      </c>
      <c r="C145" s="144"/>
      <c r="D145" s="8">
        <f>D39</f>
        <v>1244.25</v>
      </c>
    </row>
    <row r="146" spans="1:4" ht="12.75" customHeight="1">
      <c r="A146" s="1" t="s">
        <v>8</v>
      </c>
      <c r="B146" s="164" t="s">
        <v>147</v>
      </c>
      <c r="C146" s="144"/>
      <c r="D146" s="8">
        <f>D79</f>
        <v>1299.1262726500001</v>
      </c>
    </row>
    <row r="147" spans="1:4" ht="26.25" customHeight="1">
      <c r="A147" s="1" t="s">
        <v>11</v>
      </c>
      <c r="B147" s="164" t="s">
        <v>148</v>
      </c>
      <c r="C147" s="144"/>
      <c r="D147" s="8">
        <f>D89</f>
        <v>91.040753100000018</v>
      </c>
    </row>
    <row r="148" spans="1:4" ht="16.5" customHeight="1">
      <c r="A148" s="1" t="s">
        <v>14</v>
      </c>
      <c r="B148" s="164" t="s">
        <v>149</v>
      </c>
      <c r="C148" s="144"/>
      <c r="D148" s="8">
        <f>D116</f>
        <v>209.53324927846376</v>
      </c>
    </row>
    <row r="149" spans="1:4" ht="16.5" customHeight="1">
      <c r="A149" s="1" t="s">
        <v>35</v>
      </c>
      <c r="B149" s="164" t="s">
        <v>150</v>
      </c>
      <c r="C149" s="144"/>
      <c r="D149" s="8">
        <f>D125</f>
        <v>472.1240254081535</v>
      </c>
    </row>
    <row r="150" spans="1:4" ht="16.5" customHeight="1">
      <c r="A150" s="167" t="s">
        <v>151</v>
      </c>
      <c r="B150" s="143"/>
      <c r="C150" s="144"/>
      <c r="D150" s="13">
        <f>SUM(D145:D149)</f>
        <v>3316.0743004366172</v>
      </c>
    </row>
    <row r="151" spans="1:4" ht="16.5" customHeight="1">
      <c r="A151" s="1" t="s">
        <v>37</v>
      </c>
      <c r="B151" s="164" t="s">
        <v>152</v>
      </c>
      <c r="C151" s="144"/>
      <c r="D151" s="8">
        <f>D141</f>
        <v>702.10363300967879</v>
      </c>
    </row>
    <row r="152" spans="1:4" ht="16.5" customHeight="1">
      <c r="A152" s="1" t="s">
        <v>39</v>
      </c>
      <c r="B152" s="164" t="s">
        <v>124</v>
      </c>
      <c r="C152" s="144"/>
      <c r="D152" s="8">
        <v>0</v>
      </c>
    </row>
    <row r="153" spans="1:4" ht="16.5" customHeight="1">
      <c r="A153" s="176" t="s">
        <v>153</v>
      </c>
      <c r="B153" s="143"/>
      <c r="C153" s="144"/>
      <c r="D153" s="23">
        <f>SUM(D151+D150+D152)</f>
        <v>4018.1779334462963</v>
      </c>
    </row>
  </sheetData>
  <mergeCells count="127">
    <mergeCell ref="A111:D111"/>
    <mergeCell ref="A112:D112"/>
    <mergeCell ref="B113:C113"/>
    <mergeCell ref="B114:C114"/>
    <mergeCell ref="B115:C115"/>
    <mergeCell ref="A116:C116"/>
    <mergeCell ref="A117:D117"/>
    <mergeCell ref="B99:C99"/>
    <mergeCell ref="B100:C100"/>
    <mergeCell ref="B101:C101"/>
    <mergeCell ref="A105:C105"/>
    <mergeCell ref="A106:D106"/>
    <mergeCell ref="A107:D107"/>
    <mergeCell ref="B108:C108"/>
    <mergeCell ref="B109:C109"/>
    <mergeCell ref="A110:C110"/>
    <mergeCell ref="A90:D90"/>
    <mergeCell ref="A91:D91"/>
    <mergeCell ref="A92:D92"/>
    <mergeCell ref="A93:C93"/>
    <mergeCell ref="A94:D94"/>
    <mergeCell ref="B95:C95"/>
    <mergeCell ref="B96:C96"/>
    <mergeCell ref="B97:C97"/>
    <mergeCell ref="B98:C98"/>
    <mergeCell ref="A79:C79"/>
    <mergeCell ref="A80:D80"/>
    <mergeCell ref="A81:D81"/>
    <mergeCell ref="B82:C82"/>
    <mergeCell ref="B83:C83"/>
    <mergeCell ref="B84:C84"/>
    <mergeCell ref="B86:C86"/>
    <mergeCell ref="B87:C87"/>
    <mergeCell ref="A89:C89"/>
    <mergeCell ref="B148:C148"/>
    <mergeCell ref="B149:C149"/>
    <mergeCell ref="A150:C150"/>
    <mergeCell ref="B151:C151"/>
    <mergeCell ref="B152:C152"/>
    <mergeCell ref="A153:C153"/>
    <mergeCell ref="A141:C141"/>
    <mergeCell ref="A142:D142"/>
    <mergeCell ref="A143:D143"/>
    <mergeCell ref="B144:C144"/>
    <mergeCell ref="B145:C145"/>
    <mergeCell ref="B146:C146"/>
    <mergeCell ref="B147:C147"/>
    <mergeCell ref="B123:C123"/>
    <mergeCell ref="B124:C124"/>
    <mergeCell ref="C139:C140"/>
    <mergeCell ref="D139:D140"/>
    <mergeCell ref="A125:C125"/>
    <mergeCell ref="A126:D126"/>
    <mergeCell ref="A127:D127"/>
    <mergeCell ref="A130:D130"/>
    <mergeCell ref="A132:D132"/>
    <mergeCell ref="A134:D134"/>
    <mergeCell ref="A135:A140"/>
    <mergeCell ref="A50:D50"/>
    <mergeCell ref="A51:D51"/>
    <mergeCell ref="A62:D62"/>
    <mergeCell ref="A63:D63"/>
    <mergeCell ref="A118:D118"/>
    <mergeCell ref="B119:C119"/>
    <mergeCell ref="B120:C120"/>
    <mergeCell ref="B121:C121"/>
    <mergeCell ref="B122:C122"/>
    <mergeCell ref="B64:C64"/>
    <mergeCell ref="B65:C65"/>
    <mergeCell ref="B66:C66"/>
    <mergeCell ref="B67:C67"/>
    <mergeCell ref="B68:C68"/>
    <mergeCell ref="B69:C69"/>
    <mergeCell ref="B70:C70"/>
    <mergeCell ref="B71:C71"/>
    <mergeCell ref="A72:C72"/>
    <mergeCell ref="A73:D73"/>
    <mergeCell ref="A74:D74"/>
    <mergeCell ref="B75:C75"/>
    <mergeCell ref="B76:C76"/>
    <mergeCell ref="B77:C77"/>
    <mergeCell ref="B78:C78"/>
    <mergeCell ref="B38:C38"/>
    <mergeCell ref="B39:C39"/>
    <mergeCell ref="A40:D40"/>
    <mergeCell ref="A41:D41"/>
    <mergeCell ref="A42:D42"/>
    <mergeCell ref="A43:D43"/>
    <mergeCell ref="B44:C44"/>
    <mergeCell ref="A47:C47"/>
    <mergeCell ref="A49:C4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20:D20"/>
    <mergeCell ref="A21:D21"/>
    <mergeCell ref="B22:C22"/>
    <mergeCell ref="B23:C23"/>
    <mergeCell ref="B24:C24"/>
    <mergeCell ref="B25:C25"/>
    <mergeCell ref="B26:C26"/>
    <mergeCell ref="A27:D27"/>
    <mergeCell ref="A28:D28"/>
    <mergeCell ref="B11:C11"/>
    <mergeCell ref="B12:C12"/>
    <mergeCell ref="B13:C13"/>
    <mergeCell ref="A14:D14"/>
    <mergeCell ref="A15:D15"/>
    <mergeCell ref="A16:D16"/>
    <mergeCell ref="A17:D17"/>
    <mergeCell ref="A18:D18"/>
    <mergeCell ref="A19:D19"/>
    <mergeCell ref="A1:D1"/>
    <mergeCell ref="A2:D2"/>
    <mergeCell ref="A3:D3"/>
    <mergeCell ref="A4:D4"/>
    <mergeCell ref="A5:D5"/>
    <mergeCell ref="A6:D7"/>
    <mergeCell ref="A8:D8"/>
    <mergeCell ref="A9:D9"/>
    <mergeCell ref="B10:C10"/>
  </mergeCells>
  <pageMargins left="0.23622047244094491" right="0.23622047244094491" top="0.74803149606299213" bottom="0.74803149606299213" header="0" footer="0"/>
  <pageSetup paperSize="9" scale="7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E6E6"/>
  </sheetPr>
  <dimension ref="A1:D154"/>
  <sheetViews>
    <sheetView showGridLines="0" workbookViewId="0">
      <selection activeCell="E1" sqref="E1:F1048576"/>
    </sheetView>
  </sheetViews>
  <sheetFormatPr defaultColWidth="14.42578125" defaultRowHeight="15" customHeight="1"/>
  <cols>
    <col min="1" max="1" width="11.5703125" customWidth="1"/>
    <col min="2" max="2" width="61.28515625" customWidth="1"/>
    <col min="3" max="3" width="14.5703125" customWidth="1"/>
    <col min="4" max="4" width="34.140625" customWidth="1"/>
  </cols>
  <sheetData>
    <row r="1" spans="1:4" ht="18">
      <c r="A1" s="142" t="s">
        <v>0</v>
      </c>
      <c r="B1" s="143"/>
      <c r="C1" s="143"/>
      <c r="D1" s="144"/>
    </row>
    <row r="2" spans="1:4" ht="12.75" customHeight="1">
      <c r="A2" s="145" t="s">
        <v>154</v>
      </c>
      <c r="B2" s="143"/>
      <c r="C2" s="143"/>
      <c r="D2" s="144"/>
    </row>
    <row r="3" spans="1:4" ht="12.75" customHeight="1">
      <c r="A3" s="177" t="s">
        <v>155</v>
      </c>
      <c r="B3" s="147"/>
      <c r="C3" s="147"/>
      <c r="D3" s="148"/>
    </row>
    <row r="4" spans="1:4" ht="12.75" customHeight="1">
      <c r="A4" s="146"/>
      <c r="B4" s="147"/>
      <c r="C4" s="147"/>
      <c r="D4" s="148"/>
    </row>
    <row r="5" spans="1:4" ht="12.75" customHeight="1">
      <c r="A5" s="149" t="s">
        <v>2</v>
      </c>
      <c r="B5" s="150"/>
      <c r="C5" s="150"/>
      <c r="D5" s="151"/>
    </row>
    <row r="6" spans="1:4" ht="12.75" customHeight="1">
      <c r="A6" s="149" t="s">
        <v>3</v>
      </c>
      <c r="B6" s="150"/>
      <c r="C6" s="150"/>
      <c r="D6" s="151"/>
    </row>
    <row r="7" spans="1:4" ht="12.75" customHeight="1">
      <c r="A7" s="152" t="s">
        <v>4</v>
      </c>
      <c r="B7" s="150"/>
      <c r="C7" s="150"/>
      <c r="D7" s="151"/>
    </row>
    <row r="8" spans="1:4" ht="12.75" customHeight="1">
      <c r="A8" s="153"/>
      <c r="B8" s="150"/>
      <c r="C8" s="150"/>
      <c r="D8" s="151"/>
    </row>
    <row r="9" spans="1:4" ht="12.75" customHeight="1">
      <c r="A9" s="154"/>
      <c r="B9" s="155"/>
      <c r="C9" s="155"/>
      <c r="D9" s="156"/>
    </row>
    <row r="10" spans="1:4" ht="13.5" customHeight="1">
      <c r="A10" s="157" t="s">
        <v>5</v>
      </c>
      <c r="B10" s="158"/>
      <c r="C10" s="158"/>
      <c r="D10" s="159"/>
    </row>
    <row r="11" spans="1:4" ht="12.75" customHeight="1">
      <c r="A11" s="1" t="s">
        <v>6</v>
      </c>
      <c r="B11" s="160" t="s">
        <v>7</v>
      </c>
      <c r="C11" s="144"/>
      <c r="D11" s="1"/>
    </row>
    <row r="12" spans="1:4" ht="12.75" customHeight="1">
      <c r="A12" s="1" t="s">
        <v>8</v>
      </c>
      <c r="B12" s="160" t="s">
        <v>9</v>
      </c>
      <c r="C12" s="144"/>
      <c r="D12" s="1" t="s">
        <v>10</v>
      </c>
    </row>
    <row r="13" spans="1:4" ht="12.75" customHeight="1">
      <c r="A13" s="1" t="s">
        <v>11</v>
      </c>
      <c r="B13" s="160" t="s">
        <v>12</v>
      </c>
      <c r="C13" s="144"/>
      <c r="D13" s="1" t="s">
        <v>13</v>
      </c>
    </row>
    <row r="14" spans="1:4" ht="12.75" customHeight="1">
      <c r="A14" s="1" t="s">
        <v>14</v>
      </c>
      <c r="B14" s="160" t="s">
        <v>156</v>
      </c>
      <c r="C14" s="144"/>
      <c r="D14" s="1">
        <v>12</v>
      </c>
    </row>
    <row r="15" spans="1:4" ht="12.75" customHeight="1">
      <c r="A15" s="161"/>
      <c r="B15" s="143"/>
      <c r="C15" s="143"/>
      <c r="D15" s="144"/>
    </row>
    <row r="16" spans="1:4" ht="12.75" customHeight="1">
      <c r="A16" s="163" t="s">
        <v>16</v>
      </c>
      <c r="B16" s="143"/>
      <c r="C16" s="143"/>
      <c r="D16" s="144"/>
    </row>
    <row r="17" spans="1:4" ht="12.75" customHeight="1">
      <c r="A17" s="162" t="s">
        <v>17</v>
      </c>
      <c r="B17" s="143"/>
      <c r="C17" s="143"/>
      <c r="D17" s="144"/>
    </row>
    <row r="18" spans="1:4" ht="12.75" customHeight="1">
      <c r="A18" s="160" t="s">
        <v>18</v>
      </c>
      <c r="B18" s="143"/>
      <c r="C18" s="143"/>
      <c r="D18" s="144"/>
    </row>
    <row r="19" spans="1:4" ht="12.75" customHeight="1">
      <c r="A19" s="161"/>
      <c r="B19" s="143"/>
      <c r="C19" s="143"/>
      <c r="D19" s="144"/>
    </row>
    <row r="20" spans="1:4" ht="12.75" customHeight="1">
      <c r="A20" s="142" t="s">
        <v>19</v>
      </c>
      <c r="B20" s="143"/>
      <c r="C20" s="143"/>
      <c r="D20" s="144"/>
    </row>
    <row r="21" spans="1:4" ht="12.75" customHeight="1">
      <c r="A21" s="163" t="s">
        <v>20</v>
      </c>
      <c r="B21" s="143"/>
      <c r="C21" s="143"/>
      <c r="D21" s="144"/>
    </row>
    <row r="22" spans="1:4" ht="15.75" customHeight="1">
      <c r="A22" s="162" t="s">
        <v>21</v>
      </c>
      <c r="B22" s="143"/>
      <c r="C22" s="143"/>
      <c r="D22" s="144"/>
    </row>
    <row r="23" spans="1:4" ht="23.25" customHeight="1">
      <c r="A23" s="1">
        <v>1</v>
      </c>
      <c r="B23" s="164" t="s">
        <v>22</v>
      </c>
      <c r="C23" s="144"/>
      <c r="D23" s="1" t="str">
        <f>A18</f>
        <v>Limpeza e Conservação</v>
      </c>
    </row>
    <row r="24" spans="1:4" ht="12.75" customHeight="1">
      <c r="A24" s="1">
        <v>2</v>
      </c>
      <c r="B24" s="164" t="s">
        <v>23</v>
      </c>
      <c r="C24" s="144"/>
      <c r="D24" s="1" t="s">
        <v>24</v>
      </c>
    </row>
    <row r="25" spans="1:4" ht="12.75" customHeight="1">
      <c r="A25" s="1">
        <v>2</v>
      </c>
      <c r="B25" s="164" t="s">
        <v>25</v>
      </c>
      <c r="C25" s="144"/>
      <c r="D25" s="3">
        <v>1198.0899999999999</v>
      </c>
    </row>
    <row r="26" spans="1:4" ht="38.25">
      <c r="A26" s="1">
        <v>3</v>
      </c>
      <c r="B26" s="164" t="s">
        <v>26</v>
      </c>
      <c r="C26" s="144"/>
      <c r="D26" s="1" t="str">
        <f>A2</f>
        <v>SERVENTE DE LIMPEZA  (44 HORAS de segunda a sábado) INSALUBRIDADE</v>
      </c>
    </row>
    <row r="27" spans="1:4" ht="12.75" customHeight="1">
      <c r="A27" s="1">
        <v>4</v>
      </c>
      <c r="B27" s="164" t="s">
        <v>27</v>
      </c>
      <c r="C27" s="144"/>
      <c r="D27" s="4">
        <v>44197</v>
      </c>
    </row>
    <row r="28" spans="1:4" ht="12.75" customHeight="1">
      <c r="A28" s="161"/>
      <c r="B28" s="143"/>
      <c r="C28" s="143"/>
      <c r="D28" s="144"/>
    </row>
    <row r="29" spans="1:4" ht="12.75" customHeight="1">
      <c r="A29" s="165" t="s">
        <v>28</v>
      </c>
      <c r="B29" s="143"/>
      <c r="C29" s="143"/>
      <c r="D29" s="144"/>
    </row>
    <row r="30" spans="1:4" ht="12.75" customHeight="1">
      <c r="A30" s="6">
        <v>1</v>
      </c>
      <c r="B30" s="162" t="s">
        <v>29</v>
      </c>
      <c r="C30" s="144"/>
      <c r="D30" s="6" t="s">
        <v>30</v>
      </c>
    </row>
    <row r="31" spans="1:4" ht="12.75" customHeight="1">
      <c r="A31" s="1" t="s">
        <v>6</v>
      </c>
      <c r="B31" s="164" t="s">
        <v>31</v>
      </c>
      <c r="C31" s="144"/>
      <c r="D31" s="7">
        <v>1198.0899999999999</v>
      </c>
    </row>
    <row r="32" spans="1:4" ht="12.75" customHeight="1">
      <c r="A32" s="1" t="s">
        <v>8</v>
      </c>
      <c r="B32" s="164" t="s">
        <v>32</v>
      </c>
      <c r="C32" s="144"/>
      <c r="D32" s="8">
        <v>0</v>
      </c>
    </row>
    <row r="33" spans="1:4" ht="18" customHeight="1">
      <c r="A33" s="1" t="s">
        <v>11</v>
      </c>
      <c r="B33" s="164" t="s">
        <v>157</v>
      </c>
      <c r="C33" s="144"/>
      <c r="D33" s="8">
        <f>1100*40%</f>
        <v>440</v>
      </c>
    </row>
    <row r="34" spans="1:4" ht="36.75" customHeight="1">
      <c r="A34" s="1" t="s">
        <v>14</v>
      </c>
      <c r="B34" s="164" t="s">
        <v>158</v>
      </c>
      <c r="C34" s="144"/>
      <c r="D34" s="8">
        <v>0</v>
      </c>
    </row>
    <row r="35" spans="1:4" ht="24.75" customHeight="1">
      <c r="A35" s="1" t="s">
        <v>35</v>
      </c>
      <c r="B35" s="164" t="s">
        <v>159</v>
      </c>
      <c r="C35" s="144"/>
      <c r="D35" s="8">
        <v>0</v>
      </c>
    </row>
    <row r="36" spans="1:4" ht="32.25" customHeight="1">
      <c r="A36" s="1" t="s">
        <v>37</v>
      </c>
      <c r="B36" s="164" t="s">
        <v>160</v>
      </c>
      <c r="C36" s="144"/>
      <c r="D36" s="8">
        <v>0</v>
      </c>
    </row>
    <row r="37" spans="1:4" ht="26.25" customHeight="1">
      <c r="A37" s="1" t="s">
        <v>39</v>
      </c>
      <c r="B37" s="164" t="s">
        <v>161</v>
      </c>
      <c r="C37" s="144"/>
      <c r="D37" s="8">
        <v>0</v>
      </c>
    </row>
    <row r="38" spans="1:4" ht="12.75" customHeight="1">
      <c r="A38" s="1" t="s">
        <v>41</v>
      </c>
      <c r="B38" s="164" t="s">
        <v>42</v>
      </c>
      <c r="C38" s="144"/>
      <c r="D38" s="7">
        <v>46.16</v>
      </c>
    </row>
    <row r="39" spans="1:4" ht="12.75" customHeight="1">
      <c r="A39" s="1" t="s">
        <v>43</v>
      </c>
      <c r="B39" s="164" t="s">
        <v>44</v>
      </c>
      <c r="C39" s="144"/>
      <c r="D39" s="8">
        <v>0</v>
      </c>
    </row>
    <row r="40" spans="1:4" ht="12.75" customHeight="1">
      <c r="A40" s="9"/>
      <c r="B40" s="162" t="s">
        <v>45</v>
      </c>
      <c r="C40" s="144"/>
      <c r="D40" s="10">
        <f>SUM(D31:D39)</f>
        <v>1684.25</v>
      </c>
    </row>
    <row r="41" spans="1:4" ht="12.75" customHeight="1">
      <c r="A41" s="160" t="s">
        <v>46</v>
      </c>
      <c r="B41" s="143"/>
      <c r="C41" s="143"/>
      <c r="D41" s="144"/>
    </row>
    <row r="42" spans="1:4" ht="12.75" customHeight="1">
      <c r="A42" s="161"/>
      <c r="B42" s="143"/>
      <c r="C42" s="143"/>
      <c r="D42" s="144"/>
    </row>
    <row r="43" spans="1:4" ht="12.75" customHeight="1">
      <c r="A43" s="165" t="s">
        <v>47</v>
      </c>
      <c r="B43" s="143"/>
      <c r="C43" s="143"/>
      <c r="D43" s="144"/>
    </row>
    <row r="44" spans="1:4" ht="12.75" customHeight="1">
      <c r="A44" s="166" t="s">
        <v>48</v>
      </c>
      <c r="B44" s="143"/>
      <c r="C44" s="143"/>
      <c r="D44" s="144"/>
    </row>
    <row r="45" spans="1:4" ht="12.75" customHeight="1">
      <c r="A45" s="6" t="s">
        <v>49</v>
      </c>
      <c r="B45" s="162" t="s">
        <v>50</v>
      </c>
      <c r="C45" s="144"/>
      <c r="D45" s="6" t="s">
        <v>30</v>
      </c>
    </row>
    <row r="46" spans="1:4" ht="12.75" customHeight="1">
      <c r="A46" s="1" t="s">
        <v>6</v>
      </c>
      <c r="B46" s="11" t="s">
        <v>162</v>
      </c>
      <c r="C46" s="12" t="s">
        <v>52</v>
      </c>
      <c r="D46" s="8">
        <f>D40*0.0833</f>
        <v>140.298025</v>
      </c>
    </row>
    <row r="47" spans="1:4" ht="12.75" customHeight="1">
      <c r="A47" s="1" t="s">
        <v>8</v>
      </c>
      <c r="B47" s="11" t="s">
        <v>163</v>
      </c>
      <c r="C47" s="12" t="s">
        <v>52</v>
      </c>
      <c r="D47" s="8">
        <f>D40*0.0278</f>
        <v>46.822150000000001</v>
      </c>
    </row>
    <row r="48" spans="1:4" ht="12.75" customHeight="1">
      <c r="A48" s="167" t="s">
        <v>54</v>
      </c>
      <c r="B48" s="143"/>
      <c r="C48" s="144"/>
      <c r="D48" s="13">
        <f>SUM(D46:D47)</f>
        <v>187.12017499999999</v>
      </c>
    </row>
    <row r="49" spans="1:4" ht="12.75" customHeight="1">
      <c r="A49" s="1" t="s">
        <v>11</v>
      </c>
      <c r="B49" s="11" t="s">
        <v>164</v>
      </c>
      <c r="C49" s="12" t="s">
        <v>52</v>
      </c>
      <c r="D49" s="8">
        <f>(D46+D47)*C62</f>
        <v>74.473829650000013</v>
      </c>
    </row>
    <row r="50" spans="1:4" ht="12.75" customHeight="1">
      <c r="A50" s="162" t="s">
        <v>56</v>
      </c>
      <c r="B50" s="143"/>
      <c r="C50" s="144"/>
      <c r="D50" s="10">
        <f>D48+D49</f>
        <v>261.59400464999999</v>
      </c>
    </row>
    <row r="51" spans="1:4" ht="54.75" customHeight="1">
      <c r="A51" s="168" t="s">
        <v>57</v>
      </c>
      <c r="B51" s="143"/>
      <c r="C51" s="143"/>
      <c r="D51" s="144"/>
    </row>
    <row r="52" spans="1:4" ht="12.75" customHeight="1">
      <c r="A52" s="163" t="s">
        <v>58</v>
      </c>
      <c r="B52" s="143"/>
      <c r="C52" s="143"/>
      <c r="D52" s="144"/>
    </row>
    <row r="53" spans="1:4" ht="12.75" customHeight="1">
      <c r="A53" s="6" t="s">
        <v>59</v>
      </c>
      <c r="B53" s="14" t="s">
        <v>60</v>
      </c>
      <c r="C53" s="6" t="s">
        <v>61</v>
      </c>
      <c r="D53" s="6" t="s">
        <v>30</v>
      </c>
    </row>
    <row r="54" spans="1:4" ht="12.75" customHeight="1">
      <c r="A54" s="1" t="s">
        <v>6</v>
      </c>
      <c r="B54" s="11" t="s">
        <v>62</v>
      </c>
      <c r="C54" s="15">
        <v>0.2</v>
      </c>
      <c r="D54" s="8">
        <f t="shared" ref="D54:D61" si="0">C54*$D$40</f>
        <v>336.85</v>
      </c>
    </row>
    <row r="55" spans="1:4" ht="12.75" customHeight="1">
      <c r="A55" s="1" t="s">
        <v>8</v>
      </c>
      <c r="B55" s="11" t="s">
        <v>63</v>
      </c>
      <c r="C55" s="15">
        <v>2.5000000000000001E-2</v>
      </c>
      <c r="D55" s="8">
        <f t="shared" si="0"/>
        <v>42.106250000000003</v>
      </c>
    </row>
    <row r="56" spans="1:4" ht="12.75" customHeight="1">
      <c r="A56" s="1" t="s">
        <v>11</v>
      </c>
      <c r="B56" s="11" t="s">
        <v>64</v>
      </c>
      <c r="C56" s="15">
        <v>0.06</v>
      </c>
      <c r="D56" s="8">
        <f t="shared" si="0"/>
        <v>101.05499999999999</v>
      </c>
    </row>
    <row r="57" spans="1:4" ht="12.75" customHeight="1">
      <c r="A57" s="1" t="s">
        <v>14</v>
      </c>
      <c r="B57" s="11" t="s">
        <v>65</v>
      </c>
      <c r="C57" s="15">
        <v>1.4999999999999999E-2</v>
      </c>
      <c r="D57" s="8">
        <f t="shared" si="0"/>
        <v>25.263749999999998</v>
      </c>
    </row>
    <row r="58" spans="1:4" ht="12.75" customHeight="1">
      <c r="A58" s="1" t="s">
        <v>35</v>
      </c>
      <c r="B58" s="11" t="s">
        <v>66</v>
      </c>
      <c r="C58" s="15">
        <v>0.01</v>
      </c>
      <c r="D58" s="8">
        <f t="shared" si="0"/>
        <v>16.842500000000001</v>
      </c>
    </row>
    <row r="59" spans="1:4" ht="12.75" customHeight="1">
      <c r="A59" s="1" t="s">
        <v>37</v>
      </c>
      <c r="B59" s="11" t="s">
        <v>67</v>
      </c>
      <c r="C59" s="15">
        <v>6.0000000000000001E-3</v>
      </c>
      <c r="D59" s="8">
        <f t="shared" si="0"/>
        <v>10.105500000000001</v>
      </c>
    </row>
    <row r="60" spans="1:4" ht="12.75" customHeight="1">
      <c r="A60" s="1" t="s">
        <v>39</v>
      </c>
      <c r="B60" s="11" t="s">
        <v>68</v>
      </c>
      <c r="C60" s="15">
        <v>2E-3</v>
      </c>
      <c r="D60" s="8">
        <f t="shared" si="0"/>
        <v>3.3685</v>
      </c>
    </row>
    <row r="61" spans="1:4" ht="12.75" customHeight="1">
      <c r="A61" s="1" t="s">
        <v>41</v>
      </c>
      <c r="B61" s="11" t="s">
        <v>69</v>
      </c>
      <c r="C61" s="15">
        <v>0.08</v>
      </c>
      <c r="D61" s="8">
        <f t="shared" si="0"/>
        <v>134.74</v>
      </c>
    </row>
    <row r="62" spans="1:4" ht="12.75" customHeight="1">
      <c r="A62" s="9"/>
      <c r="B62" s="14" t="s">
        <v>70</v>
      </c>
      <c r="C62" s="16">
        <f t="shared" ref="C62:D62" si="1">SUM(C54:C61)</f>
        <v>0.39800000000000008</v>
      </c>
      <c r="D62" s="10">
        <f t="shared" si="1"/>
        <v>670.33150000000012</v>
      </c>
    </row>
    <row r="63" spans="1:4" ht="12.75" customHeight="1">
      <c r="A63" s="169"/>
      <c r="B63" s="143"/>
      <c r="C63" s="143"/>
      <c r="D63" s="144"/>
    </row>
    <row r="64" spans="1:4" ht="12.75" customHeight="1">
      <c r="A64" s="166" t="s">
        <v>71</v>
      </c>
      <c r="B64" s="143"/>
      <c r="C64" s="143"/>
      <c r="D64" s="144"/>
    </row>
    <row r="65" spans="1:4" ht="12.75" customHeight="1">
      <c r="A65" s="6" t="s">
        <v>72</v>
      </c>
      <c r="B65" s="162" t="s">
        <v>73</v>
      </c>
      <c r="C65" s="144"/>
      <c r="D65" s="6" t="s">
        <v>30</v>
      </c>
    </row>
    <row r="66" spans="1:4" ht="12.75" customHeight="1">
      <c r="A66" s="1" t="s">
        <v>6</v>
      </c>
      <c r="B66" s="164" t="s">
        <v>74</v>
      </c>
      <c r="C66" s="144"/>
      <c r="D66" s="17">
        <f>(3.85*2*25.22)-6%*D31</f>
        <v>122.3086</v>
      </c>
    </row>
    <row r="67" spans="1:4" ht="16.5" customHeight="1">
      <c r="A67" s="1" t="s">
        <v>8</v>
      </c>
      <c r="B67" s="164" t="s">
        <v>165</v>
      </c>
      <c r="C67" s="144"/>
      <c r="D67" s="7">
        <f>(16*21.01)-(16*21.01)*5%</f>
        <v>319.35200000000003</v>
      </c>
    </row>
    <row r="68" spans="1:4" ht="24" customHeight="1">
      <c r="A68" s="1" t="s">
        <v>11</v>
      </c>
      <c r="B68" s="164" t="s">
        <v>76</v>
      </c>
      <c r="C68" s="144"/>
      <c r="D68" s="7">
        <v>0</v>
      </c>
    </row>
    <row r="69" spans="1:4" ht="16.5" customHeight="1">
      <c r="A69" s="1" t="s">
        <v>14</v>
      </c>
      <c r="B69" s="164" t="s">
        <v>77</v>
      </c>
      <c r="C69" s="144"/>
      <c r="D69" s="7">
        <v>0</v>
      </c>
    </row>
    <row r="70" spans="1:4" ht="27" customHeight="1">
      <c r="A70" s="1" t="s">
        <v>35</v>
      </c>
      <c r="B70" s="164" t="s">
        <v>78</v>
      </c>
      <c r="C70" s="144"/>
      <c r="D70" s="7">
        <v>49</v>
      </c>
    </row>
    <row r="71" spans="1:4" ht="16.5" customHeight="1">
      <c r="A71" s="1" t="s">
        <v>37</v>
      </c>
      <c r="B71" s="164" t="s">
        <v>79</v>
      </c>
      <c r="C71" s="144"/>
      <c r="D71" s="7">
        <v>120</v>
      </c>
    </row>
    <row r="72" spans="1:4" ht="16.5" customHeight="1">
      <c r="A72" s="1" t="s">
        <v>39</v>
      </c>
      <c r="B72" s="164" t="s">
        <v>80</v>
      </c>
      <c r="C72" s="144"/>
      <c r="D72" s="8">
        <v>0</v>
      </c>
    </row>
    <row r="73" spans="1:4" ht="16.5" customHeight="1">
      <c r="A73" s="162" t="s">
        <v>81</v>
      </c>
      <c r="B73" s="143"/>
      <c r="C73" s="144"/>
      <c r="D73" s="10">
        <f>SUM(D66:D72)</f>
        <v>610.66060000000004</v>
      </c>
    </row>
    <row r="74" spans="1:4" ht="39.75" customHeight="1">
      <c r="A74" s="168" t="s">
        <v>82</v>
      </c>
      <c r="B74" s="143"/>
      <c r="C74" s="143"/>
      <c r="D74" s="144"/>
    </row>
    <row r="75" spans="1:4" ht="16.5" customHeight="1">
      <c r="A75" s="166" t="s">
        <v>83</v>
      </c>
      <c r="B75" s="143"/>
      <c r="C75" s="143"/>
      <c r="D75" s="144"/>
    </row>
    <row r="76" spans="1:4" ht="12.75" customHeight="1">
      <c r="A76" s="6">
        <v>2</v>
      </c>
      <c r="B76" s="162" t="s">
        <v>84</v>
      </c>
      <c r="C76" s="144"/>
      <c r="D76" s="6" t="s">
        <v>30</v>
      </c>
    </row>
    <row r="77" spans="1:4" ht="12.75" customHeight="1">
      <c r="A77" s="1" t="s">
        <v>49</v>
      </c>
      <c r="B77" s="164" t="s">
        <v>50</v>
      </c>
      <c r="C77" s="144"/>
      <c r="D77" s="8">
        <f>D50</f>
        <v>261.59400464999999</v>
      </c>
    </row>
    <row r="78" spans="1:4" ht="16.5" customHeight="1">
      <c r="A78" s="1" t="s">
        <v>59</v>
      </c>
      <c r="B78" s="164" t="s">
        <v>60</v>
      </c>
      <c r="C78" s="144"/>
      <c r="D78" s="8">
        <f>D62</f>
        <v>670.33150000000012</v>
      </c>
    </row>
    <row r="79" spans="1:4" ht="16.5" customHeight="1">
      <c r="A79" s="1" t="s">
        <v>72</v>
      </c>
      <c r="B79" s="164" t="s">
        <v>73</v>
      </c>
      <c r="C79" s="144"/>
      <c r="D79" s="8">
        <f>D73</f>
        <v>610.66060000000004</v>
      </c>
    </row>
    <row r="80" spans="1:4" ht="16.5" customHeight="1">
      <c r="A80" s="162" t="s">
        <v>85</v>
      </c>
      <c r="B80" s="143"/>
      <c r="C80" s="144"/>
      <c r="D80" s="10">
        <f>SUM(D77:D79)</f>
        <v>1542.5861046500002</v>
      </c>
    </row>
    <row r="81" spans="1:4" ht="12.75" customHeight="1">
      <c r="A81" s="169"/>
      <c r="B81" s="143"/>
      <c r="C81" s="143"/>
      <c r="D81" s="144"/>
    </row>
    <row r="82" spans="1:4" ht="16.5" customHeight="1">
      <c r="A82" s="165" t="s">
        <v>86</v>
      </c>
      <c r="B82" s="143"/>
      <c r="C82" s="143"/>
      <c r="D82" s="144"/>
    </row>
    <row r="83" spans="1:4" ht="12.75" customHeight="1">
      <c r="A83" s="6">
        <v>3</v>
      </c>
      <c r="B83" s="162" t="s">
        <v>87</v>
      </c>
      <c r="C83" s="144"/>
      <c r="D83" s="6" t="s">
        <v>30</v>
      </c>
    </row>
    <row r="84" spans="1:4" ht="66.75" customHeight="1">
      <c r="A84" s="1" t="s">
        <v>6</v>
      </c>
      <c r="B84" s="164" t="s">
        <v>166</v>
      </c>
      <c r="C84" s="144"/>
      <c r="D84" s="8">
        <f>ROUND((($D$40/12)+($D$46/12)+($D$40/12/12)+($D$47/12))*(30/30)*0.05,2)</f>
        <v>8.3800000000000008</v>
      </c>
    </row>
    <row r="85" spans="1:4" ht="26.25" customHeight="1">
      <c r="A85" s="1" t="s">
        <v>8</v>
      </c>
      <c r="B85" s="164" t="s">
        <v>167</v>
      </c>
      <c r="C85" s="144"/>
      <c r="D85" s="8">
        <f>(D84*C61)</f>
        <v>0.67040000000000011</v>
      </c>
    </row>
    <row r="86" spans="1:4" ht="12.75" customHeight="1">
      <c r="A86" s="1" t="s">
        <v>11</v>
      </c>
      <c r="B86" s="2" t="s">
        <v>168</v>
      </c>
      <c r="C86" s="12" t="s">
        <v>52</v>
      </c>
      <c r="D86" s="8">
        <f>ROUND(0.08*0.4*($D$40+$D$46+$D$47+$D$97)*0.05,2)</f>
        <v>3.26</v>
      </c>
    </row>
    <row r="87" spans="1:4" ht="26.25" customHeight="1">
      <c r="A87" s="1" t="s">
        <v>14</v>
      </c>
      <c r="B87" s="164" t="s">
        <v>169</v>
      </c>
      <c r="C87" s="144"/>
      <c r="D87" s="8">
        <f>D40*0.0194</f>
        <v>32.67445</v>
      </c>
    </row>
    <row r="88" spans="1:4" ht="30.75" customHeight="1">
      <c r="A88" s="1" t="s">
        <v>35</v>
      </c>
      <c r="B88" s="164" t="s">
        <v>170</v>
      </c>
      <c r="C88" s="144"/>
      <c r="D88" s="8">
        <f>D87*C62</f>
        <v>13.004431100000003</v>
      </c>
    </row>
    <row r="89" spans="1:4" ht="30.75" customHeight="1">
      <c r="A89" s="1" t="s">
        <v>37</v>
      </c>
      <c r="B89" s="2" t="s">
        <v>171</v>
      </c>
      <c r="C89" s="12" t="s">
        <v>52</v>
      </c>
      <c r="D89" s="8">
        <f>ROUND(0.08*0.4*($D$40+$D$46+$D$47+$D$97)*1,2)</f>
        <v>65.25</v>
      </c>
    </row>
    <row r="90" spans="1:4" ht="12.75" customHeight="1">
      <c r="A90" s="162" t="s">
        <v>94</v>
      </c>
      <c r="B90" s="143"/>
      <c r="C90" s="144"/>
      <c r="D90" s="10">
        <f>SUM(D84+D85+D86+D87+D88+D89)</f>
        <v>123.2392811</v>
      </c>
    </row>
    <row r="91" spans="1:4" ht="12.75" customHeight="1">
      <c r="A91" s="169"/>
      <c r="B91" s="143"/>
      <c r="C91" s="143"/>
      <c r="D91" s="144"/>
    </row>
    <row r="92" spans="1:4" ht="16.5" customHeight="1">
      <c r="A92" s="165" t="s">
        <v>95</v>
      </c>
      <c r="B92" s="143"/>
      <c r="C92" s="143"/>
      <c r="D92" s="144"/>
    </row>
    <row r="93" spans="1:4" ht="39.75" customHeight="1">
      <c r="A93" s="168" t="s">
        <v>96</v>
      </c>
      <c r="B93" s="143"/>
      <c r="C93" s="143"/>
      <c r="D93" s="144"/>
    </row>
    <row r="94" spans="1:4" ht="48.75" customHeight="1">
      <c r="A94" s="167" t="s">
        <v>97</v>
      </c>
      <c r="B94" s="143"/>
      <c r="C94" s="144"/>
      <c r="D94" s="18">
        <f>ROUND(D40/12,2)+D40+D46+D47</f>
        <v>2011.7201749999999</v>
      </c>
    </row>
    <row r="95" spans="1:4" ht="12.75" customHeight="1">
      <c r="A95" s="163" t="s">
        <v>98</v>
      </c>
      <c r="B95" s="143"/>
      <c r="C95" s="143"/>
      <c r="D95" s="144"/>
    </row>
    <row r="96" spans="1:4" ht="12.75" customHeight="1">
      <c r="A96" s="6" t="s">
        <v>99</v>
      </c>
      <c r="B96" s="162" t="s">
        <v>100</v>
      </c>
      <c r="C96" s="144"/>
      <c r="D96" s="6" t="s">
        <v>30</v>
      </c>
    </row>
    <row r="97" spans="1:4" ht="12.75" customHeight="1">
      <c r="A97" s="1" t="s">
        <v>6</v>
      </c>
      <c r="B97" s="164" t="s">
        <v>172</v>
      </c>
      <c r="C97" s="144"/>
      <c r="D97" s="8">
        <f>D94*0.0833</f>
        <v>167.5762905775</v>
      </c>
    </row>
    <row r="98" spans="1:4" ht="16.5" customHeight="1">
      <c r="A98" s="1" t="s">
        <v>8</v>
      </c>
      <c r="B98" s="164" t="s">
        <v>173</v>
      </c>
      <c r="C98" s="144"/>
      <c r="D98" s="8">
        <f>($D$94/30/12)*1</f>
        <v>5.5881115972222224</v>
      </c>
    </row>
    <row r="99" spans="1:4" ht="16.5" customHeight="1">
      <c r="A99" s="1" t="s">
        <v>11</v>
      </c>
      <c r="B99" s="164" t="s">
        <v>174</v>
      </c>
      <c r="C99" s="144"/>
      <c r="D99" s="8">
        <f>(($D$94/30/12)*5)*0.015</f>
        <v>0.41910836979166666</v>
      </c>
    </row>
    <row r="100" spans="1:4" ht="16.5" customHeight="1">
      <c r="A100" s="1" t="s">
        <v>14</v>
      </c>
      <c r="B100" s="164" t="s">
        <v>175</v>
      </c>
      <c r="C100" s="144"/>
      <c r="D100" s="8">
        <f>(($D$94/30/12)*30)*0.08</f>
        <v>13.411467833333333</v>
      </c>
    </row>
    <row r="101" spans="1:4" ht="16.5" customHeight="1">
      <c r="A101" s="1" t="s">
        <v>35</v>
      </c>
      <c r="B101" s="164" t="s">
        <v>176</v>
      </c>
      <c r="C101" s="144"/>
      <c r="D101" s="8">
        <f>(($D$94/30/12)*5)*0.4</f>
        <v>11.176223194444447</v>
      </c>
    </row>
    <row r="102" spans="1:4" ht="24.75" customHeight="1">
      <c r="A102" s="1" t="s">
        <v>37</v>
      </c>
      <c r="B102" s="164" t="s">
        <v>177</v>
      </c>
      <c r="C102" s="144"/>
      <c r="D102" s="7">
        <f>(D97+D98+D99+D100+D101)*C62</f>
        <v>78.872138225772105</v>
      </c>
    </row>
    <row r="103" spans="1:4" ht="41.25" customHeight="1">
      <c r="A103" s="1" t="s">
        <v>39</v>
      </c>
      <c r="B103" s="2" t="s">
        <v>178</v>
      </c>
      <c r="C103" s="12" t="s">
        <v>52</v>
      </c>
      <c r="D103" s="8">
        <f>(((D40+(D40/3))*(4/12))/12)*0.02</f>
        <v>1.2475925925925924</v>
      </c>
    </row>
    <row r="104" spans="1:4" ht="46.5" customHeight="1">
      <c r="A104" s="1" t="s">
        <v>41</v>
      </c>
      <c r="B104" s="2" t="s">
        <v>179</v>
      </c>
      <c r="C104" s="12" t="s">
        <v>52</v>
      </c>
      <c r="D104" s="8">
        <f>D103*C62</f>
        <v>0.49654185185185185</v>
      </c>
    </row>
    <row r="105" spans="1:4" ht="39" customHeight="1">
      <c r="A105" s="1" t="s">
        <v>43</v>
      </c>
      <c r="B105" s="2" t="s">
        <v>180</v>
      </c>
      <c r="C105" s="12" t="s">
        <v>52</v>
      </c>
      <c r="D105" s="8">
        <f>(((D40+(D40/12))*(4/12))*0.02)*C62</f>
        <v>4.8412830555555573</v>
      </c>
    </row>
    <row r="106" spans="1:4" ht="12.75" customHeight="1">
      <c r="A106" s="162" t="s">
        <v>110</v>
      </c>
      <c r="B106" s="143"/>
      <c r="C106" s="144"/>
      <c r="D106" s="10">
        <f>SUM(D97:D105)</f>
        <v>283.62875729806382</v>
      </c>
    </row>
    <row r="107" spans="1:4" ht="12.75" customHeight="1">
      <c r="A107" s="169"/>
      <c r="B107" s="143"/>
      <c r="C107" s="143"/>
      <c r="D107" s="144"/>
    </row>
    <row r="108" spans="1:4" ht="16.5" customHeight="1">
      <c r="A108" s="166" t="s">
        <v>111</v>
      </c>
      <c r="B108" s="143"/>
      <c r="C108" s="143"/>
      <c r="D108" s="144"/>
    </row>
    <row r="109" spans="1:4" ht="12.75" customHeight="1">
      <c r="A109" s="6" t="s">
        <v>112</v>
      </c>
      <c r="B109" s="162" t="s">
        <v>113</v>
      </c>
      <c r="C109" s="144"/>
      <c r="D109" s="6" t="s">
        <v>30</v>
      </c>
    </row>
    <row r="110" spans="1:4" ht="12.75" customHeight="1">
      <c r="A110" s="1" t="s">
        <v>6</v>
      </c>
      <c r="B110" s="164" t="s">
        <v>114</v>
      </c>
      <c r="C110" s="144"/>
      <c r="D110" s="8">
        <v>0</v>
      </c>
    </row>
    <row r="111" spans="1:4" ht="12.75" customHeight="1">
      <c r="A111" s="162" t="s">
        <v>115</v>
      </c>
      <c r="B111" s="143"/>
      <c r="C111" s="144"/>
      <c r="D111" s="10">
        <f>SUM(D110)</f>
        <v>0</v>
      </c>
    </row>
    <row r="112" spans="1:4" ht="12.75" customHeight="1">
      <c r="A112" s="169"/>
      <c r="B112" s="143"/>
      <c r="C112" s="143"/>
      <c r="D112" s="144"/>
    </row>
    <row r="113" spans="1:4" ht="15.75" customHeight="1">
      <c r="A113" s="166" t="s">
        <v>116</v>
      </c>
      <c r="B113" s="143"/>
      <c r="C113" s="143"/>
      <c r="D113" s="144"/>
    </row>
    <row r="114" spans="1:4" ht="12.75" customHeight="1">
      <c r="A114" s="6">
        <v>4</v>
      </c>
      <c r="B114" s="162" t="s">
        <v>84</v>
      </c>
      <c r="C114" s="144"/>
      <c r="D114" s="6" t="s">
        <v>30</v>
      </c>
    </row>
    <row r="115" spans="1:4" ht="12.75" customHeight="1">
      <c r="A115" s="1" t="s">
        <v>99</v>
      </c>
      <c r="B115" s="164" t="s">
        <v>117</v>
      </c>
      <c r="C115" s="144"/>
      <c r="D115" s="8">
        <f>D106</f>
        <v>283.62875729806382</v>
      </c>
    </row>
    <row r="116" spans="1:4" ht="16.5" customHeight="1">
      <c r="A116" s="1" t="s">
        <v>112</v>
      </c>
      <c r="B116" s="164" t="s">
        <v>113</v>
      </c>
      <c r="C116" s="144"/>
      <c r="D116" s="8">
        <f>D111</f>
        <v>0</v>
      </c>
    </row>
    <row r="117" spans="1:4" ht="16.5" customHeight="1">
      <c r="A117" s="162" t="s">
        <v>85</v>
      </c>
      <c r="B117" s="143"/>
      <c r="C117" s="144"/>
      <c r="D117" s="10">
        <f>D115+D116</f>
        <v>283.62875729806382</v>
      </c>
    </row>
    <row r="118" spans="1:4" ht="12.75" customHeight="1">
      <c r="A118" s="169"/>
      <c r="B118" s="143"/>
      <c r="C118" s="143"/>
      <c r="D118" s="144"/>
    </row>
    <row r="119" spans="1:4" ht="12.75" customHeight="1">
      <c r="A119" s="165" t="s">
        <v>118</v>
      </c>
      <c r="B119" s="143"/>
      <c r="C119" s="143"/>
      <c r="D119" s="144"/>
    </row>
    <row r="120" spans="1:4" ht="12.75" customHeight="1">
      <c r="A120" s="6">
        <v>5</v>
      </c>
      <c r="B120" s="162" t="s">
        <v>119</v>
      </c>
      <c r="C120" s="144"/>
      <c r="D120" s="6" t="s">
        <v>30</v>
      </c>
    </row>
    <row r="121" spans="1:4" ht="35.25" customHeight="1">
      <c r="A121" s="1" t="s">
        <v>6</v>
      </c>
      <c r="B121" s="170" t="s">
        <v>181</v>
      </c>
      <c r="C121" s="144"/>
      <c r="D121" s="8">
        <f>'EPI e uniformes'!F11</f>
        <v>24.985535777708687</v>
      </c>
    </row>
    <row r="122" spans="1:4" ht="38.25" customHeight="1">
      <c r="A122" s="1" t="s">
        <v>8</v>
      </c>
      <c r="B122" s="170" t="s">
        <v>182</v>
      </c>
      <c r="C122" s="144"/>
      <c r="D122" s="8">
        <f>'EPI e uniformes'!F22</f>
        <v>49.909031404806548</v>
      </c>
    </row>
    <row r="123" spans="1:4" ht="38.25" customHeight="1">
      <c r="A123" s="1" t="s">
        <v>11</v>
      </c>
      <c r="B123" s="170" t="s">
        <v>183</v>
      </c>
      <c r="C123" s="144"/>
      <c r="D123" s="8">
        <f>materiais!G59</f>
        <v>378.18994883880805</v>
      </c>
    </row>
    <row r="124" spans="1:4" ht="40.5" customHeight="1">
      <c r="A124" s="1" t="s">
        <v>14</v>
      </c>
      <c r="B124" s="170" t="s">
        <v>184</v>
      </c>
      <c r="C124" s="144"/>
      <c r="D124" s="8">
        <f>equipamentos!I13</f>
        <v>19.039509386830225</v>
      </c>
    </row>
    <row r="125" spans="1:4" ht="16.5" customHeight="1">
      <c r="A125" s="1" t="s">
        <v>35</v>
      </c>
      <c r="B125" s="170" t="s">
        <v>124</v>
      </c>
      <c r="C125" s="144"/>
      <c r="D125" s="7">
        <v>0</v>
      </c>
    </row>
    <row r="126" spans="1:4" ht="16.5" customHeight="1">
      <c r="A126" s="162" t="s">
        <v>125</v>
      </c>
      <c r="B126" s="143"/>
      <c r="C126" s="144"/>
      <c r="D126" s="10">
        <f>SUM(D121:D125)</f>
        <v>472.1240254081535</v>
      </c>
    </row>
    <row r="127" spans="1:4" ht="12.75" customHeight="1">
      <c r="A127" s="169"/>
      <c r="B127" s="143"/>
      <c r="C127" s="143"/>
      <c r="D127" s="144"/>
    </row>
    <row r="128" spans="1:4" ht="16.5" customHeight="1">
      <c r="A128" s="165" t="s">
        <v>126</v>
      </c>
      <c r="B128" s="143"/>
      <c r="C128" s="143"/>
      <c r="D128" s="144"/>
    </row>
    <row r="129" spans="1:4" ht="12.75" customHeight="1">
      <c r="A129" s="6">
        <v>6</v>
      </c>
      <c r="B129" s="14" t="s">
        <v>127</v>
      </c>
      <c r="C129" s="6" t="s">
        <v>128</v>
      </c>
      <c r="D129" s="12" t="s">
        <v>30</v>
      </c>
    </row>
    <row r="130" spans="1:4" ht="12.75" customHeight="1">
      <c r="A130" s="1" t="s">
        <v>6</v>
      </c>
      <c r="B130" s="11" t="s">
        <v>129</v>
      </c>
      <c r="C130" s="20">
        <f>BDI!H5</f>
        <v>3.0719999999999997E-2</v>
      </c>
      <c r="D130" s="8">
        <f>D151*C130</f>
        <v>126.13104133497498</v>
      </c>
    </row>
    <row r="131" spans="1:4" ht="44.25" customHeight="1">
      <c r="A131" s="160" t="s">
        <v>130</v>
      </c>
      <c r="B131" s="143"/>
      <c r="C131" s="143"/>
      <c r="D131" s="144"/>
    </row>
    <row r="132" spans="1:4" ht="12.75" customHeight="1">
      <c r="A132" s="1" t="s">
        <v>8</v>
      </c>
      <c r="B132" s="11" t="s">
        <v>131</v>
      </c>
      <c r="C132" s="20">
        <f>BDI!H6</f>
        <v>3.1600000000000003E-2</v>
      </c>
      <c r="D132" s="8">
        <f>(D151+D130)*C132</f>
        <v>133.72991102940168</v>
      </c>
    </row>
    <row r="133" spans="1:4" ht="42.75" customHeight="1">
      <c r="A133" s="160" t="s">
        <v>132</v>
      </c>
      <c r="B133" s="143"/>
      <c r="C133" s="143"/>
      <c r="D133" s="144"/>
    </row>
    <row r="134" spans="1:4" ht="12.75" customHeight="1">
      <c r="A134" s="1" t="s">
        <v>11</v>
      </c>
      <c r="B134" s="11" t="s">
        <v>133</v>
      </c>
      <c r="C134" s="15"/>
      <c r="D134" s="1"/>
    </row>
    <row r="135" spans="1:4" ht="41.25" customHeight="1">
      <c r="A135" s="160" t="s">
        <v>134</v>
      </c>
      <c r="B135" s="143"/>
      <c r="C135" s="143"/>
      <c r="D135" s="144"/>
    </row>
    <row r="136" spans="1:4" ht="12.75" customHeight="1">
      <c r="A136" s="174"/>
      <c r="B136" s="11" t="s">
        <v>135</v>
      </c>
      <c r="C136" s="15"/>
      <c r="D136" s="1"/>
    </row>
    <row r="137" spans="1:4" ht="12.75" customHeight="1">
      <c r="A137" s="175"/>
      <c r="B137" s="11" t="s">
        <v>136</v>
      </c>
      <c r="C137" s="15">
        <v>1.6500000000000001E-2</v>
      </c>
      <c r="D137" s="8">
        <f t="shared" ref="D137:D138" si="2">($D$130+$D$132+$D$151)/(1-($C$137+$C$138+$C$140))*C137</f>
        <v>82.089880904318861</v>
      </c>
    </row>
    <row r="138" spans="1:4" ht="12.75" customHeight="1">
      <c r="A138" s="175"/>
      <c r="B138" s="11" t="s">
        <v>137</v>
      </c>
      <c r="C138" s="15">
        <v>7.5999999999999998E-2</v>
      </c>
      <c r="D138" s="8">
        <f t="shared" si="2"/>
        <v>378.11096658958991</v>
      </c>
    </row>
    <row r="139" spans="1:4" ht="12.75" customHeight="1">
      <c r="A139" s="175"/>
      <c r="B139" s="11" t="s">
        <v>138</v>
      </c>
      <c r="C139" s="15"/>
      <c r="D139" s="1"/>
    </row>
    <row r="140" spans="1:4" ht="12.75" customHeight="1">
      <c r="A140" s="175"/>
      <c r="B140" s="11" t="s">
        <v>139</v>
      </c>
      <c r="C140" s="171">
        <v>0.03</v>
      </c>
      <c r="D140" s="173">
        <f>($D$130+$D$132+$D$151)/(1-($C$137+$C$138+$C$140))*C140</f>
        <v>149.25432891694339</v>
      </c>
    </row>
    <row r="141" spans="1:4" ht="12.75" customHeight="1">
      <c r="A141" s="172"/>
      <c r="B141" s="11" t="s">
        <v>140</v>
      </c>
      <c r="C141" s="172"/>
      <c r="D141" s="172"/>
    </row>
    <row r="142" spans="1:4" ht="12.75" customHeight="1">
      <c r="A142" s="162" t="s">
        <v>141</v>
      </c>
      <c r="B142" s="143"/>
      <c r="C142" s="144"/>
      <c r="D142" s="21">
        <f>SUM(D130:D140)</f>
        <v>869.31612877522889</v>
      </c>
    </row>
    <row r="143" spans="1:4" ht="26.25" customHeight="1">
      <c r="A143" s="168" t="s">
        <v>142</v>
      </c>
      <c r="B143" s="143"/>
      <c r="C143" s="143"/>
      <c r="D143" s="144"/>
    </row>
    <row r="144" spans="1:4" ht="12.75" customHeight="1">
      <c r="A144" s="163" t="s">
        <v>143</v>
      </c>
      <c r="B144" s="143"/>
      <c r="C144" s="143"/>
      <c r="D144" s="144"/>
    </row>
    <row r="145" spans="1:4" ht="12.75" customHeight="1">
      <c r="A145" s="22"/>
      <c r="B145" s="162" t="s">
        <v>144</v>
      </c>
      <c r="C145" s="144"/>
      <c r="D145" s="9" t="s">
        <v>145</v>
      </c>
    </row>
    <row r="146" spans="1:4" ht="12.75" customHeight="1">
      <c r="A146" s="1" t="s">
        <v>6</v>
      </c>
      <c r="B146" s="164" t="s">
        <v>146</v>
      </c>
      <c r="C146" s="144"/>
      <c r="D146" s="8">
        <f>D40</f>
        <v>1684.25</v>
      </c>
    </row>
    <row r="147" spans="1:4" ht="12.75" customHeight="1">
      <c r="A147" s="1" t="s">
        <v>8</v>
      </c>
      <c r="B147" s="164" t="s">
        <v>147</v>
      </c>
      <c r="C147" s="144"/>
      <c r="D147" s="8">
        <f>D80</f>
        <v>1542.5861046500002</v>
      </c>
    </row>
    <row r="148" spans="1:4" ht="26.25" customHeight="1">
      <c r="A148" s="1" t="s">
        <v>11</v>
      </c>
      <c r="B148" s="164" t="s">
        <v>148</v>
      </c>
      <c r="C148" s="144"/>
      <c r="D148" s="8">
        <f>D90</f>
        <v>123.2392811</v>
      </c>
    </row>
    <row r="149" spans="1:4" ht="16.5" customHeight="1">
      <c r="A149" s="1" t="s">
        <v>14</v>
      </c>
      <c r="B149" s="164" t="s">
        <v>149</v>
      </c>
      <c r="C149" s="144"/>
      <c r="D149" s="8">
        <f>D117</f>
        <v>283.62875729806382</v>
      </c>
    </row>
    <row r="150" spans="1:4" ht="16.5" customHeight="1">
      <c r="A150" s="1" t="s">
        <v>35</v>
      </c>
      <c r="B150" s="164" t="s">
        <v>150</v>
      </c>
      <c r="C150" s="144"/>
      <c r="D150" s="8">
        <f>D126</f>
        <v>472.1240254081535</v>
      </c>
    </row>
    <row r="151" spans="1:4" ht="16.5" customHeight="1">
      <c r="A151" s="167" t="s">
        <v>151</v>
      </c>
      <c r="B151" s="143"/>
      <c r="C151" s="144"/>
      <c r="D151" s="13">
        <f>SUM(D146:D150)</f>
        <v>4105.8281684562171</v>
      </c>
    </row>
    <row r="152" spans="1:4" ht="16.5" customHeight="1">
      <c r="A152" s="1" t="s">
        <v>37</v>
      </c>
      <c r="B152" s="164" t="s">
        <v>152</v>
      </c>
      <c r="C152" s="144"/>
      <c r="D152" s="8">
        <f>D142</f>
        <v>869.31612877522889</v>
      </c>
    </row>
    <row r="153" spans="1:4" ht="16.5" customHeight="1">
      <c r="A153" s="1" t="s">
        <v>39</v>
      </c>
      <c r="B153" s="164" t="s">
        <v>124</v>
      </c>
      <c r="C153" s="144"/>
      <c r="D153" s="8">
        <v>0</v>
      </c>
    </row>
    <row r="154" spans="1:4" ht="16.5" customHeight="1">
      <c r="A154" s="176" t="s">
        <v>153</v>
      </c>
      <c r="B154" s="143"/>
      <c r="C154" s="144"/>
      <c r="D154" s="23">
        <f>SUM(D152+D151+D153)</f>
        <v>4975.1442972314462</v>
      </c>
    </row>
  </sheetData>
  <mergeCells count="128">
    <mergeCell ref="B38:C38"/>
    <mergeCell ref="B39:C39"/>
    <mergeCell ref="B40:C40"/>
    <mergeCell ref="A41:D41"/>
    <mergeCell ref="A42:D42"/>
    <mergeCell ref="A43:D43"/>
    <mergeCell ref="B101:C101"/>
    <mergeCell ref="B102:C102"/>
    <mergeCell ref="A106:C106"/>
    <mergeCell ref="A29:D29"/>
    <mergeCell ref="B30:C30"/>
    <mergeCell ref="B31:C31"/>
    <mergeCell ref="B32:C32"/>
    <mergeCell ref="B33:C33"/>
    <mergeCell ref="B34:C34"/>
    <mergeCell ref="B35:C35"/>
    <mergeCell ref="B36:C36"/>
    <mergeCell ref="B37:C37"/>
    <mergeCell ref="A20:D20"/>
    <mergeCell ref="A21:D21"/>
    <mergeCell ref="A22:D22"/>
    <mergeCell ref="B23:C23"/>
    <mergeCell ref="B24:C24"/>
    <mergeCell ref="B25:C25"/>
    <mergeCell ref="B26:C26"/>
    <mergeCell ref="B27:C27"/>
    <mergeCell ref="A28:D28"/>
    <mergeCell ref="B11:C11"/>
    <mergeCell ref="B12:C12"/>
    <mergeCell ref="B13:C13"/>
    <mergeCell ref="B14:C14"/>
    <mergeCell ref="A15:D15"/>
    <mergeCell ref="A16:D16"/>
    <mergeCell ref="A17:D17"/>
    <mergeCell ref="A18:D18"/>
    <mergeCell ref="A19:D19"/>
    <mergeCell ref="A1:D1"/>
    <mergeCell ref="A2:D2"/>
    <mergeCell ref="A3:D3"/>
    <mergeCell ref="A4:D4"/>
    <mergeCell ref="A5:D5"/>
    <mergeCell ref="A6:D6"/>
    <mergeCell ref="A7:D8"/>
    <mergeCell ref="A9:D9"/>
    <mergeCell ref="A10:D10"/>
    <mergeCell ref="A136:A141"/>
    <mergeCell ref="C140:C141"/>
    <mergeCell ref="D140:D141"/>
    <mergeCell ref="A142:C142"/>
    <mergeCell ref="A143:D143"/>
    <mergeCell ref="A144:D144"/>
    <mergeCell ref="B145:C145"/>
    <mergeCell ref="B153:C153"/>
    <mergeCell ref="A154:C154"/>
    <mergeCell ref="B146:C146"/>
    <mergeCell ref="B147:C147"/>
    <mergeCell ref="B148:C148"/>
    <mergeCell ref="B149:C149"/>
    <mergeCell ref="B150:C150"/>
    <mergeCell ref="A151:C151"/>
    <mergeCell ref="B152:C152"/>
    <mergeCell ref="B123:C123"/>
    <mergeCell ref="B124:C124"/>
    <mergeCell ref="B125:C125"/>
    <mergeCell ref="A126:C126"/>
    <mergeCell ref="A127:D127"/>
    <mergeCell ref="A128:D128"/>
    <mergeCell ref="A131:D131"/>
    <mergeCell ref="A133:D133"/>
    <mergeCell ref="A135:D135"/>
    <mergeCell ref="B114:C114"/>
    <mergeCell ref="B115:C115"/>
    <mergeCell ref="B116:C116"/>
    <mergeCell ref="A117:C117"/>
    <mergeCell ref="A118:D118"/>
    <mergeCell ref="A119:D119"/>
    <mergeCell ref="B120:C120"/>
    <mergeCell ref="B121:C121"/>
    <mergeCell ref="B122:C122"/>
    <mergeCell ref="A95:D95"/>
    <mergeCell ref="B96:C96"/>
    <mergeCell ref="B97:C97"/>
    <mergeCell ref="B98:C98"/>
    <mergeCell ref="B99:C99"/>
    <mergeCell ref="B100:C100"/>
    <mergeCell ref="A111:C111"/>
    <mergeCell ref="A112:D112"/>
    <mergeCell ref="A113:D113"/>
    <mergeCell ref="A107:D107"/>
    <mergeCell ref="A108:D108"/>
    <mergeCell ref="B109:C109"/>
    <mergeCell ref="B110:C110"/>
    <mergeCell ref="B84:C84"/>
    <mergeCell ref="B85:C85"/>
    <mergeCell ref="B87:C87"/>
    <mergeCell ref="B88:C88"/>
    <mergeCell ref="A90:C90"/>
    <mergeCell ref="A91:D91"/>
    <mergeCell ref="A92:D92"/>
    <mergeCell ref="A93:D93"/>
    <mergeCell ref="A94:C94"/>
    <mergeCell ref="A75:D75"/>
    <mergeCell ref="B76:C76"/>
    <mergeCell ref="B77:C77"/>
    <mergeCell ref="B78:C78"/>
    <mergeCell ref="B79:C79"/>
    <mergeCell ref="A80:C80"/>
    <mergeCell ref="A81:D81"/>
    <mergeCell ref="A82:D82"/>
    <mergeCell ref="B83:C83"/>
    <mergeCell ref="B66:C66"/>
    <mergeCell ref="B67:C67"/>
    <mergeCell ref="B68:C68"/>
    <mergeCell ref="B69:C69"/>
    <mergeCell ref="B70:C70"/>
    <mergeCell ref="B71:C71"/>
    <mergeCell ref="B72:C72"/>
    <mergeCell ref="A73:C73"/>
    <mergeCell ref="A74:D74"/>
    <mergeCell ref="A44:D44"/>
    <mergeCell ref="B45:C45"/>
    <mergeCell ref="A48:C48"/>
    <mergeCell ref="A50:C50"/>
    <mergeCell ref="A51:D51"/>
    <mergeCell ref="A52:D52"/>
    <mergeCell ref="A63:D63"/>
    <mergeCell ref="A64:D64"/>
    <mergeCell ref="B65:C65"/>
  </mergeCells>
  <pageMargins left="0.23622047244094491" right="0.23622047244094491" top="0.74803149606299213" bottom="0.74803149606299213" header="0" footer="0"/>
  <pageSetup paperSize="9" scale="7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E6E6"/>
  </sheetPr>
  <dimension ref="A1:D789"/>
  <sheetViews>
    <sheetView tabSelected="1" workbookViewId="0">
      <selection activeCell="E12" sqref="E12"/>
    </sheetView>
  </sheetViews>
  <sheetFormatPr defaultColWidth="14.42578125" defaultRowHeight="15" customHeight="1"/>
  <cols>
    <col min="1" max="1" width="11.5703125" customWidth="1"/>
    <col min="2" max="2" width="61.28515625" customWidth="1"/>
    <col min="3" max="3" width="14.5703125" customWidth="1"/>
    <col min="4" max="4" width="34" customWidth="1"/>
  </cols>
  <sheetData>
    <row r="1" spans="1:4" ht="18">
      <c r="A1" s="142" t="s">
        <v>0</v>
      </c>
      <c r="B1" s="143"/>
      <c r="C1" s="143"/>
      <c r="D1" s="144"/>
    </row>
    <row r="2" spans="1:4" ht="12.75">
      <c r="A2" s="145" t="s">
        <v>185</v>
      </c>
      <c r="B2" s="143"/>
      <c r="C2" s="143"/>
      <c r="D2" s="144"/>
    </row>
    <row r="3" spans="1:4" ht="12.75" customHeight="1">
      <c r="A3" s="146"/>
      <c r="B3" s="147"/>
      <c r="C3" s="147"/>
      <c r="D3" s="148"/>
    </row>
    <row r="4" spans="1:4" ht="12.75" customHeight="1">
      <c r="A4" s="149" t="s">
        <v>2</v>
      </c>
      <c r="B4" s="150"/>
      <c r="C4" s="150"/>
      <c r="D4" s="151"/>
    </row>
    <row r="5" spans="1:4" ht="12.75" customHeight="1">
      <c r="A5" s="149" t="s">
        <v>3</v>
      </c>
      <c r="B5" s="150"/>
      <c r="C5" s="150"/>
      <c r="D5" s="151"/>
    </row>
    <row r="6" spans="1:4" ht="12.75" customHeight="1">
      <c r="A6" s="152" t="s">
        <v>4</v>
      </c>
      <c r="B6" s="150"/>
      <c r="C6" s="150"/>
      <c r="D6" s="151"/>
    </row>
    <row r="7" spans="1:4" ht="12.75" customHeight="1">
      <c r="A7" s="153"/>
      <c r="B7" s="150"/>
      <c r="C7" s="150"/>
      <c r="D7" s="151"/>
    </row>
    <row r="8" spans="1:4" ht="12.75" customHeight="1">
      <c r="A8" s="154"/>
      <c r="B8" s="155"/>
      <c r="C8" s="155"/>
      <c r="D8" s="156"/>
    </row>
    <row r="9" spans="1:4" ht="13.5" customHeight="1">
      <c r="A9" s="157" t="s">
        <v>5</v>
      </c>
      <c r="B9" s="158"/>
      <c r="C9" s="158"/>
      <c r="D9" s="159"/>
    </row>
    <row r="10" spans="1:4" ht="12.75" customHeight="1">
      <c r="A10" s="1" t="s">
        <v>6</v>
      </c>
      <c r="B10" s="160" t="s">
        <v>7</v>
      </c>
      <c r="C10" s="144"/>
      <c r="D10" s="1"/>
    </row>
    <row r="11" spans="1:4" ht="12.75" customHeight="1">
      <c r="A11" s="1" t="s">
        <v>8</v>
      </c>
      <c r="B11" s="160" t="s">
        <v>9</v>
      </c>
      <c r="C11" s="144"/>
      <c r="D11" s="1" t="s">
        <v>10</v>
      </c>
    </row>
    <row r="12" spans="1:4" ht="12.75" customHeight="1">
      <c r="A12" s="1" t="s">
        <v>11</v>
      </c>
      <c r="B12" s="160" t="s">
        <v>12</v>
      </c>
      <c r="C12" s="144"/>
      <c r="D12" s="1" t="s">
        <v>13</v>
      </c>
    </row>
    <row r="13" spans="1:4" ht="12.75" customHeight="1">
      <c r="A13" s="1" t="s">
        <v>14</v>
      </c>
      <c r="B13" s="160" t="s">
        <v>156</v>
      </c>
      <c r="C13" s="144"/>
      <c r="D13" s="1">
        <v>12</v>
      </c>
    </row>
    <row r="14" spans="1:4" ht="12.75" customHeight="1">
      <c r="A14" s="161"/>
      <c r="B14" s="143"/>
      <c r="C14" s="143"/>
      <c r="D14" s="144"/>
    </row>
    <row r="15" spans="1:4" ht="12.75" customHeight="1">
      <c r="A15" s="163" t="s">
        <v>16</v>
      </c>
      <c r="B15" s="143"/>
      <c r="C15" s="143"/>
      <c r="D15" s="144"/>
    </row>
    <row r="16" spans="1:4" ht="12.75" customHeight="1">
      <c r="A16" s="162" t="s">
        <v>17</v>
      </c>
      <c r="B16" s="143"/>
      <c r="C16" s="143"/>
      <c r="D16" s="144"/>
    </row>
    <row r="17" spans="1:4" ht="12.75" customHeight="1">
      <c r="A17" s="160" t="s">
        <v>18</v>
      </c>
      <c r="B17" s="143"/>
      <c r="C17" s="143"/>
      <c r="D17" s="144"/>
    </row>
    <row r="18" spans="1:4" ht="12.75" customHeight="1">
      <c r="A18" s="161"/>
      <c r="B18" s="143"/>
      <c r="C18" s="143"/>
      <c r="D18" s="144"/>
    </row>
    <row r="19" spans="1:4" ht="18">
      <c r="A19" s="142" t="s">
        <v>19</v>
      </c>
      <c r="B19" s="143"/>
      <c r="C19" s="143"/>
      <c r="D19" s="144"/>
    </row>
    <row r="20" spans="1:4" ht="12.75" customHeight="1">
      <c r="A20" s="163" t="s">
        <v>20</v>
      </c>
      <c r="B20" s="143"/>
      <c r="C20" s="143"/>
      <c r="D20" s="144"/>
    </row>
    <row r="21" spans="1:4" ht="15.75" customHeight="1">
      <c r="A21" s="162" t="s">
        <v>21</v>
      </c>
      <c r="B21" s="143"/>
      <c r="C21" s="143"/>
      <c r="D21" s="144"/>
    </row>
    <row r="22" spans="1:4" ht="23.25" customHeight="1">
      <c r="A22" s="1">
        <v>1</v>
      </c>
      <c r="B22" s="164" t="s">
        <v>22</v>
      </c>
      <c r="C22" s="144"/>
      <c r="D22" s="1" t="str">
        <f>A17</f>
        <v>Limpeza e Conservação</v>
      </c>
    </row>
    <row r="23" spans="1:4" ht="12.75" customHeight="1">
      <c r="A23" s="1">
        <v>2</v>
      </c>
      <c r="B23" s="164" t="s">
        <v>23</v>
      </c>
      <c r="C23" s="144"/>
      <c r="D23" s="1" t="s">
        <v>24</v>
      </c>
    </row>
    <row r="24" spans="1:4" ht="12.75" customHeight="1">
      <c r="A24" s="1">
        <v>2</v>
      </c>
      <c r="B24" s="164" t="s">
        <v>25</v>
      </c>
      <c r="C24" s="144"/>
      <c r="D24" s="3">
        <v>1198.0899999999999</v>
      </c>
    </row>
    <row r="25" spans="1:4" ht="12.75" customHeight="1">
      <c r="A25" s="1">
        <v>3</v>
      </c>
      <c r="B25" s="164" t="s">
        <v>26</v>
      </c>
      <c r="C25" s="144"/>
      <c r="D25" s="1" t="str">
        <f>A2</f>
        <v>SERVENTE DE LIMPEZA  (44 HORAS de segunda a sábado) LÍDER DE EQUIPE</v>
      </c>
    </row>
    <row r="26" spans="1:4" ht="12.75" customHeight="1">
      <c r="A26" s="1">
        <v>4</v>
      </c>
      <c r="B26" s="164" t="s">
        <v>27</v>
      </c>
      <c r="C26" s="144"/>
      <c r="D26" s="4">
        <v>44197</v>
      </c>
    </row>
    <row r="27" spans="1:4" ht="12.75" customHeight="1">
      <c r="A27" s="161"/>
      <c r="B27" s="143"/>
      <c r="C27" s="143"/>
      <c r="D27" s="144"/>
    </row>
    <row r="28" spans="1:4" ht="12.75" customHeight="1">
      <c r="A28" s="165" t="s">
        <v>28</v>
      </c>
      <c r="B28" s="143"/>
      <c r="C28" s="143"/>
      <c r="D28" s="144"/>
    </row>
    <row r="29" spans="1:4" ht="12.75" customHeight="1">
      <c r="A29" s="6">
        <v>1</v>
      </c>
      <c r="B29" s="162" t="s">
        <v>29</v>
      </c>
      <c r="C29" s="144"/>
      <c r="D29" s="6" t="s">
        <v>30</v>
      </c>
    </row>
    <row r="30" spans="1:4" ht="12.75" customHeight="1">
      <c r="A30" s="1" t="s">
        <v>6</v>
      </c>
      <c r="B30" s="164" t="s">
        <v>31</v>
      </c>
      <c r="C30" s="144"/>
      <c r="D30" s="7">
        <v>1198.0899999999999</v>
      </c>
    </row>
    <row r="31" spans="1:4" ht="12.75" customHeight="1">
      <c r="A31" s="1" t="s">
        <v>8</v>
      </c>
      <c r="B31" s="164" t="s">
        <v>32</v>
      </c>
      <c r="C31" s="144"/>
      <c r="D31" s="8">
        <v>0</v>
      </c>
    </row>
    <row r="32" spans="1:4" ht="18" customHeight="1">
      <c r="A32" s="1" t="s">
        <v>11</v>
      </c>
      <c r="B32" s="164" t="s">
        <v>186</v>
      </c>
      <c r="C32" s="144"/>
      <c r="D32" s="8">
        <v>0</v>
      </c>
    </row>
    <row r="33" spans="1:4" ht="36.75" customHeight="1">
      <c r="A33" s="1" t="s">
        <v>14</v>
      </c>
      <c r="B33" s="164" t="s">
        <v>187</v>
      </c>
      <c r="C33" s="144"/>
      <c r="D33" s="8">
        <v>0</v>
      </c>
    </row>
    <row r="34" spans="1:4" ht="24.75" customHeight="1">
      <c r="A34" s="1" t="s">
        <v>35</v>
      </c>
      <c r="B34" s="164" t="s">
        <v>188</v>
      </c>
      <c r="C34" s="144"/>
      <c r="D34" s="8">
        <v>0</v>
      </c>
    </row>
    <row r="35" spans="1:4" ht="32.25" customHeight="1">
      <c r="A35" s="1" t="s">
        <v>37</v>
      </c>
      <c r="B35" s="164" t="s">
        <v>189</v>
      </c>
      <c r="C35" s="144"/>
      <c r="D35" s="8">
        <v>0</v>
      </c>
    </row>
    <row r="36" spans="1:4" ht="26.25" customHeight="1">
      <c r="A36" s="1" t="s">
        <v>39</v>
      </c>
      <c r="B36" s="164" t="s">
        <v>190</v>
      </c>
      <c r="C36" s="144"/>
      <c r="D36" s="8">
        <v>0</v>
      </c>
    </row>
    <row r="37" spans="1:4" ht="12.75" customHeight="1">
      <c r="A37" s="1" t="s">
        <v>41</v>
      </c>
      <c r="B37" s="164" t="s">
        <v>42</v>
      </c>
      <c r="C37" s="144"/>
      <c r="D37" s="7">
        <v>46.16</v>
      </c>
    </row>
    <row r="38" spans="1:4" ht="12.75" customHeight="1">
      <c r="A38" s="1" t="s">
        <v>43</v>
      </c>
      <c r="B38" s="164" t="s">
        <v>191</v>
      </c>
      <c r="C38" s="144"/>
      <c r="D38" s="8">
        <f>0.2*D30</f>
        <v>239.61799999999999</v>
      </c>
    </row>
    <row r="39" spans="1:4" ht="12.75" customHeight="1">
      <c r="A39" s="9"/>
      <c r="B39" s="162" t="s">
        <v>45</v>
      </c>
      <c r="C39" s="144"/>
      <c r="D39" s="10">
        <f>SUM(D30:D38)</f>
        <v>1483.8679999999999</v>
      </c>
    </row>
    <row r="40" spans="1:4" ht="12.75" customHeight="1">
      <c r="A40" s="160" t="s">
        <v>46</v>
      </c>
      <c r="B40" s="143"/>
      <c r="C40" s="143"/>
      <c r="D40" s="144"/>
    </row>
    <row r="41" spans="1:4" ht="12.75" customHeight="1">
      <c r="A41" s="161"/>
      <c r="B41" s="143"/>
      <c r="C41" s="143"/>
      <c r="D41" s="144"/>
    </row>
    <row r="42" spans="1:4" ht="12.75" customHeight="1">
      <c r="A42" s="165" t="s">
        <v>47</v>
      </c>
      <c r="B42" s="143"/>
      <c r="C42" s="143"/>
      <c r="D42" s="144"/>
    </row>
    <row r="43" spans="1:4" ht="12.75" customHeight="1">
      <c r="A43" s="166" t="s">
        <v>48</v>
      </c>
      <c r="B43" s="143"/>
      <c r="C43" s="143"/>
      <c r="D43" s="144"/>
    </row>
    <row r="44" spans="1:4" ht="12.75" customHeight="1">
      <c r="A44" s="6" t="s">
        <v>49</v>
      </c>
      <c r="B44" s="162" t="s">
        <v>50</v>
      </c>
      <c r="C44" s="144"/>
      <c r="D44" s="6" t="s">
        <v>30</v>
      </c>
    </row>
    <row r="45" spans="1:4" ht="12.75" customHeight="1">
      <c r="A45" s="1" t="s">
        <v>6</v>
      </c>
      <c r="B45" s="11" t="s">
        <v>192</v>
      </c>
      <c r="C45" s="12" t="s">
        <v>52</v>
      </c>
      <c r="D45" s="8">
        <f>D39*0.0833</f>
        <v>123.6062044</v>
      </c>
    </row>
    <row r="46" spans="1:4" ht="12.75" customHeight="1">
      <c r="A46" s="1" t="s">
        <v>8</v>
      </c>
      <c r="B46" s="11" t="s">
        <v>193</v>
      </c>
      <c r="C46" s="12" t="s">
        <v>52</v>
      </c>
      <c r="D46" s="8">
        <f>D39*0.0278</f>
        <v>41.251530399999993</v>
      </c>
    </row>
    <row r="47" spans="1:4" ht="12.75" customHeight="1">
      <c r="A47" s="167" t="s">
        <v>54</v>
      </c>
      <c r="B47" s="143"/>
      <c r="C47" s="144"/>
      <c r="D47" s="13">
        <f>SUM(D45:D46)</f>
        <v>164.8577348</v>
      </c>
    </row>
    <row r="48" spans="1:4" ht="12.75" customHeight="1">
      <c r="A48" s="1" t="s">
        <v>11</v>
      </c>
      <c r="B48" s="11" t="s">
        <v>194</v>
      </c>
      <c r="C48" s="12" t="s">
        <v>52</v>
      </c>
      <c r="D48" s="8">
        <f>(D45+D46)*C61</f>
        <v>65.61337845040002</v>
      </c>
    </row>
    <row r="49" spans="1:4" ht="12.75" customHeight="1">
      <c r="A49" s="162" t="s">
        <v>56</v>
      </c>
      <c r="B49" s="143"/>
      <c r="C49" s="144"/>
      <c r="D49" s="10">
        <f>D47+D48</f>
        <v>230.47111325040004</v>
      </c>
    </row>
    <row r="50" spans="1:4" ht="54.75" customHeight="1">
      <c r="A50" s="168" t="s">
        <v>57</v>
      </c>
      <c r="B50" s="143"/>
      <c r="C50" s="143"/>
      <c r="D50" s="144"/>
    </row>
    <row r="51" spans="1:4" ht="12.75" customHeight="1">
      <c r="A51" s="163" t="s">
        <v>58</v>
      </c>
      <c r="B51" s="143"/>
      <c r="C51" s="143"/>
      <c r="D51" s="144"/>
    </row>
    <row r="52" spans="1:4" ht="12.75" customHeight="1">
      <c r="A52" s="6" t="s">
        <v>59</v>
      </c>
      <c r="B52" s="14" t="s">
        <v>60</v>
      </c>
      <c r="C52" s="6" t="s">
        <v>61</v>
      </c>
      <c r="D52" s="6" t="s">
        <v>30</v>
      </c>
    </row>
    <row r="53" spans="1:4" ht="12.75" customHeight="1">
      <c r="A53" s="1" t="s">
        <v>6</v>
      </c>
      <c r="B53" s="11" t="s">
        <v>62</v>
      </c>
      <c r="C53" s="15">
        <v>0.2</v>
      </c>
      <c r="D53" s="8">
        <f t="shared" ref="D53:D60" si="0">C53*$D$39</f>
        <v>296.77359999999999</v>
      </c>
    </row>
    <row r="54" spans="1:4" ht="12.75" customHeight="1">
      <c r="A54" s="1" t="s">
        <v>8</v>
      </c>
      <c r="B54" s="11" t="s">
        <v>63</v>
      </c>
      <c r="C54" s="15">
        <v>2.5000000000000001E-2</v>
      </c>
      <c r="D54" s="8">
        <f t="shared" si="0"/>
        <v>37.096699999999998</v>
      </c>
    </row>
    <row r="55" spans="1:4" ht="12.75" customHeight="1">
      <c r="A55" s="1" t="s">
        <v>11</v>
      </c>
      <c r="B55" s="11" t="s">
        <v>64</v>
      </c>
      <c r="C55" s="15">
        <v>0.06</v>
      </c>
      <c r="D55" s="8">
        <f t="shared" si="0"/>
        <v>89.032079999999993</v>
      </c>
    </row>
    <row r="56" spans="1:4" ht="12.75" customHeight="1">
      <c r="A56" s="1" t="s">
        <v>14</v>
      </c>
      <c r="B56" s="11" t="s">
        <v>65</v>
      </c>
      <c r="C56" s="15">
        <v>1.4999999999999999E-2</v>
      </c>
      <c r="D56" s="8">
        <f t="shared" si="0"/>
        <v>22.258019999999998</v>
      </c>
    </row>
    <row r="57" spans="1:4" ht="12.75" customHeight="1">
      <c r="A57" s="1" t="s">
        <v>35</v>
      </c>
      <c r="B57" s="11" t="s">
        <v>66</v>
      </c>
      <c r="C57" s="15">
        <v>0.01</v>
      </c>
      <c r="D57" s="8">
        <f t="shared" si="0"/>
        <v>14.83868</v>
      </c>
    </row>
    <row r="58" spans="1:4" ht="12.75" customHeight="1">
      <c r="A58" s="1" t="s">
        <v>37</v>
      </c>
      <c r="B58" s="11" t="s">
        <v>67</v>
      </c>
      <c r="C58" s="15">
        <v>6.0000000000000001E-3</v>
      </c>
      <c r="D58" s="8">
        <f t="shared" si="0"/>
        <v>8.9032079999999993</v>
      </c>
    </row>
    <row r="59" spans="1:4" ht="12.75" customHeight="1">
      <c r="A59" s="1" t="s">
        <v>39</v>
      </c>
      <c r="B59" s="11" t="s">
        <v>68</v>
      </c>
      <c r="C59" s="15">
        <v>2E-3</v>
      </c>
      <c r="D59" s="8">
        <f t="shared" si="0"/>
        <v>2.9677359999999999</v>
      </c>
    </row>
    <row r="60" spans="1:4" ht="12.75" customHeight="1">
      <c r="A60" s="1" t="s">
        <v>41</v>
      </c>
      <c r="B60" s="11" t="s">
        <v>69</v>
      </c>
      <c r="C60" s="15">
        <v>0.08</v>
      </c>
      <c r="D60" s="8">
        <f t="shared" si="0"/>
        <v>118.70944</v>
      </c>
    </row>
    <row r="61" spans="1:4" ht="12.75" customHeight="1">
      <c r="A61" s="9"/>
      <c r="B61" s="14" t="s">
        <v>70</v>
      </c>
      <c r="C61" s="16">
        <f t="shared" ref="C61:D61" si="1">SUM(C53:C60)</f>
        <v>0.39800000000000008</v>
      </c>
      <c r="D61" s="10">
        <f t="shared" si="1"/>
        <v>590.57946400000003</v>
      </c>
    </row>
    <row r="62" spans="1:4" ht="12.75" customHeight="1">
      <c r="A62" s="169"/>
      <c r="B62" s="143"/>
      <c r="C62" s="143"/>
      <c r="D62" s="144"/>
    </row>
    <row r="63" spans="1:4" ht="12.75" customHeight="1">
      <c r="A63" s="166" t="s">
        <v>71</v>
      </c>
      <c r="B63" s="143"/>
      <c r="C63" s="143"/>
      <c r="D63" s="144"/>
    </row>
    <row r="64" spans="1:4" ht="12.75" customHeight="1">
      <c r="A64" s="6" t="s">
        <v>72</v>
      </c>
      <c r="B64" s="162" t="s">
        <v>73</v>
      </c>
      <c r="C64" s="144"/>
      <c r="D64" s="6" t="s">
        <v>30</v>
      </c>
    </row>
    <row r="65" spans="1:4" ht="12.75" customHeight="1">
      <c r="A65" s="1" t="s">
        <v>6</v>
      </c>
      <c r="B65" s="164" t="s">
        <v>74</v>
      </c>
      <c r="C65" s="144"/>
      <c r="D65" s="17">
        <f>(3.85*2*25.22)-6%*D30</f>
        <v>122.3086</v>
      </c>
    </row>
    <row r="66" spans="1:4" ht="16.5" customHeight="1">
      <c r="A66" s="1" t="s">
        <v>8</v>
      </c>
      <c r="B66" s="164" t="s">
        <v>165</v>
      </c>
      <c r="C66" s="144"/>
      <c r="D66" s="7">
        <f>(16*21.01)-(16*21.01)*5%</f>
        <v>319.35200000000003</v>
      </c>
    </row>
    <row r="67" spans="1:4" ht="24" customHeight="1">
      <c r="A67" s="1" t="s">
        <v>11</v>
      </c>
      <c r="B67" s="164" t="s">
        <v>76</v>
      </c>
      <c r="C67" s="144"/>
      <c r="D67" s="7">
        <v>0</v>
      </c>
    </row>
    <row r="68" spans="1:4" ht="16.5" customHeight="1">
      <c r="A68" s="1" t="s">
        <v>14</v>
      </c>
      <c r="B68" s="164" t="s">
        <v>77</v>
      </c>
      <c r="C68" s="144"/>
      <c r="D68" s="7">
        <v>0</v>
      </c>
    </row>
    <row r="69" spans="1:4" ht="27" customHeight="1">
      <c r="A69" s="1" t="s">
        <v>35</v>
      </c>
      <c r="B69" s="164" t="s">
        <v>78</v>
      </c>
      <c r="C69" s="144"/>
      <c r="D69" s="7">
        <v>49</v>
      </c>
    </row>
    <row r="70" spans="1:4" ht="16.5" customHeight="1">
      <c r="A70" s="1" t="s">
        <v>37</v>
      </c>
      <c r="B70" s="164" t="s">
        <v>79</v>
      </c>
      <c r="C70" s="144"/>
      <c r="D70" s="7">
        <v>120</v>
      </c>
    </row>
    <row r="71" spans="1:4" ht="16.5" customHeight="1">
      <c r="A71" s="1" t="s">
        <v>39</v>
      </c>
      <c r="B71" s="164" t="s">
        <v>80</v>
      </c>
      <c r="C71" s="144"/>
      <c r="D71" s="8">
        <v>0</v>
      </c>
    </row>
    <row r="72" spans="1:4" ht="16.5" customHeight="1">
      <c r="A72" s="162" t="s">
        <v>81</v>
      </c>
      <c r="B72" s="143"/>
      <c r="C72" s="144"/>
      <c r="D72" s="10">
        <f>SUM(D65:D71)</f>
        <v>610.66060000000004</v>
      </c>
    </row>
    <row r="73" spans="1:4" ht="39.75" customHeight="1">
      <c r="A73" s="168" t="s">
        <v>82</v>
      </c>
      <c r="B73" s="143"/>
      <c r="C73" s="143"/>
      <c r="D73" s="144"/>
    </row>
    <row r="74" spans="1:4" ht="16.5" customHeight="1">
      <c r="A74" s="166" t="s">
        <v>83</v>
      </c>
      <c r="B74" s="143"/>
      <c r="C74" s="143"/>
      <c r="D74" s="144"/>
    </row>
    <row r="75" spans="1:4" ht="12.75" customHeight="1">
      <c r="A75" s="6">
        <v>2</v>
      </c>
      <c r="B75" s="162" t="s">
        <v>84</v>
      </c>
      <c r="C75" s="144"/>
      <c r="D75" s="6" t="s">
        <v>30</v>
      </c>
    </row>
    <row r="76" spans="1:4" ht="12.75" customHeight="1">
      <c r="A76" s="1" t="s">
        <v>49</v>
      </c>
      <c r="B76" s="164" t="s">
        <v>50</v>
      </c>
      <c r="C76" s="144"/>
      <c r="D76" s="8">
        <f>D49</f>
        <v>230.47111325040004</v>
      </c>
    </row>
    <row r="77" spans="1:4" ht="16.5" customHeight="1">
      <c r="A77" s="1" t="s">
        <v>59</v>
      </c>
      <c r="B77" s="164" t="s">
        <v>60</v>
      </c>
      <c r="C77" s="144"/>
      <c r="D77" s="8">
        <f>D61</f>
        <v>590.57946400000003</v>
      </c>
    </row>
    <row r="78" spans="1:4" ht="16.5" customHeight="1">
      <c r="A78" s="1" t="s">
        <v>72</v>
      </c>
      <c r="B78" s="164" t="s">
        <v>73</v>
      </c>
      <c r="C78" s="144"/>
      <c r="D78" s="8">
        <f>D72</f>
        <v>610.66060000000004</v>
      </c>
    </row>
    <row r="79" spans="1:4" ht="16.5" customHeight="1">
      <c r="A79" s="162" t="s">
        <v>85</v>
      </c>
      <c r="B79" s="143"/>
      <c r="C79" s="144"/>
      <c r="D79" s="10">
        <f>SUM(D76:D78)</f>
        <v>1431.7111772503999</v>
      </c>
    </row>
    <row r="80" spans="1:4" ht="12.75" customHeight="1">
      <c r="A80" s="169"/>
      <c r="B80" s="143"/>
      <c r="C80" s="143"/>
      <c r="D80" s="144"/>
    </row>
    <row r="81" spans="1:4" ht="16.5" customHeight="1">
      <c r="A81" s="165" t="s">
        <v>86</v>
      </c>
      <c r="B81" s="143"/>
      <c r="C81" s="143"/>
      <c r="D81" s="144"/>
    </row>
    <row r="82" spans="1:4" ht="12.75" customHeight="1">
      <c r="A82" s="6">
        <v>3</v>
      </c>
      <c r="B82" s="162" t="s">
        <v>87</v>
      </c>
      <c r="C82" s="144"/>
      <c r="D82" s="6" t="s">
        <v>30</v>
      </c>
    </row>
    <row r="83" spans="1:4" ht="66.75" customHeight="1">
      <c r="A83" s="1" t="s">
        <v>6</v>
      </c>
      <c r="B83" s="164" t="s">
        <v>195</v>
      </c>
      <c r="C83" s="144"/>
      <c r="D83" s="8">
        <f>ROUND((($D$39/12)+($D$45/12)+($D$39/12/12)+($D$46/12))*(30/30)*0.05,2)</f>
        <v>7.38</v>
      </c>
    </row>
    <row r="84" spans="1:4" ht="26.25" customHeight="1">
      <c r="A84" s="1" t="s">
        <v>8</v>
      </c>
      <c r="B84" s="164" t="s">
        <v>196</v>
      </c>
      <c r="C84" s="144"/>
      <c r="D84" s="8">
        <f>(D83*C60)</f>
        <v>0.59040000000000004</v>
      </c>
    </row>
    <row r="85" spans="1:4" ht="12.75" customHeight="1">
      <c r="A85" s="1" t="s">
        <v>11</v>
      </c>
      <c r="B85" s="2" t="s">
        <v>197</v>
      </c>
      <c r="C85" s="12" t="s">
        <v>52</v>
      </c>
      <c r="D85" s="8">
        <f>ROUND(0.08*0.4*($D$39+$D$45+$D$46+$D$96)*0.05,2)</f>
        <v>2.87</v>
      </c>
    </row>
    <row r="86" spans="1:4" ht="26.25" customHeight="1">
      <c r="A86" s="1" t="s">
        <v>14</v>
      </c>
      <c r="B86" s="164" t="s">
        <v>198</v>
      </c>
      <c r="C86" s="144"/>
      <c r="D86" s="8">
        <f>D39*0.0194</f>
        <v>28.787039199999999</v>
      </c>
    </row>
    <row r="87" spans="1:4" ht="30.75" customHeight="1">
      <c r="A87" s="1" t="s">
        <v>35</v>
      </c>
      <c r="B87" s="164" t="s">
        <v>199</v>
      </c>
      <c r="C87" s="144"/>
      <c r="D87" s="8">
        <f>D86*C61</f>
        <v>11.457241601600002</v>
      </c>
    </row>
    <row r="88" spans="1:4" ht="30.75" customHeight="1">
      <c r="A88" s="1" t="s">
        <v>37</v>
      </c>
      <c r="B88" s="2" t="s">
        <v>200</v>
      </c>
      <c r="C88" s="12" t="s">
        <v>52</v>
      </c>
      <c r="D88" s="8">
        <f>ROUND(0.08*0.4*($D$39+$D$45+$D$46+$D$96)*1,2)</f>
        <v>57.48</v>
      </c>
    </row>
    <row r="89" spans="1:4" ht="12.75" customHeight="1">
      <c r="A89" s="162" t="s">
        <v>94</v>
      </c>
      <c r="B89" s="143"/>
      <c r="C89" s="144"/>
      <c r="D89" s="10">
        <f>SUM(D83+D84+D85+D86+D87+D88)</f>
        <v>108.56468080159999</v>
      </c>
    </row>
    <row r="90" spans="1:4" ht="12.75" customHeight="1">
      <c r="A90" s="169"/>
      <c r="B90" s="143"/>
      <c r="C90" s="143"/>
      <c r="D90" s="144"/>
    </row>
    <row r="91" spans="1:4" ht="16.5" customHeight="1">
      <c r="A91" s="165" t="s">
        <v>95</v>
      </c>
      <c r="B91" s="143"/>
      <c r="C91" s="143"/>
      <c r="D91" s="144"/>
    </row>
    <row r="92" spans="1:4" ht="39.75" customHeight="1">
      <c r="A92" s="168" t="s">
        <v>96</v>
      </c>
      <c r="B92" s="143"/>
      <c r="C92" s="143"/>
      <c r="D92" s="144"/>
    </row>
    <row r="93" spans="1:4" ht="48.75" customHeight="1">
      <c r="A93" s="167" t="s">
        <v>97</v>
      </c>
      <c r="B93" s="143"/>
      <c r="C93" s="144"/>
      <c r="D93" s="18">
        <f>ROUND(D39/12,2)+D39+D45+D46</f>
        <v>1772.3857348000001</v>
      </c>
    </row>
    <row r="94" spans="1:4" ht="12.75" customHeight="1">
      <c r="A94" s="163" t="s">
        <v>98</v>
      </c>
      <c r="B94" s="143"/>
      <c r="C94" s="143"/>
      <c r="D94" s="144"/>
    </row>
    <row r="95" spans="1:4" ht="12.75" customHeight="1">
      <c r="A95" s="6" t="s">
        <v>99</v>
      </c>
      <c r="B95" s="162" t="s">
        <v>100</v>
      </c>
      <c r="C95" s="144"/>
      <c r="D95" s="6" t="s">
        <v>30</v>
      </c>
    </row>
    <row r="96" spans="1:4" ht="12.75" customHeight="1">
      <c r="A96" s="1" t="s">
        <v>6</v>
      </c>
      <c r="B96" s="164" t="s">
        <v>201</v>
      </c>
      <c r="C96" s="144"/>
      <c r="D96" s="8">
        <f>D93*0.0833</f>
        <v>147.63973170884</v>
      </c>
    </row>
    <row r="97" spans="1:4" ht="16.5" customHeight="1">
      <c r="A97" s="1" t="s">
        <v>8</v>
      </c>
      <c r="B97" s="164" t="s">
        <v>202</v>
      </c>
      <c r="C97" s="144"/>
      <c r="D97" s="8">
        <f>($D$93/30/12)*1</f>
        <v>4.9232937077777779</v>
      </c>
    </row>
    <row r="98" spans="1:4" ht="16.5" customHeight="1">
      <c r="A98" s="1" t="s">
        <v>11</v>
      </c>
      <c r="B98" s="164" t="s">
        <v>203</v>
      </c>
      <c r="C98" s="144"/>
      <c r="D98" s="8">
        <f>(($D$93/30/12)*5)*0.015</f>
        <v>0.36924702808333332</v>
      </c>
    </row>
    <row r="99" spans="1:4" ht="16.5" customHeight="1">
      <c r="A99" s="1" t="s">
        <v>14</v>
      </c>
      <c r="B99" s="164" t="s">
        <v>204</v>
      </c>
      <c r="C99" s="144"/>
      <c r="D99" s="8">
        <f>(($D$93/30/12)*30)*0.08</f>
        <v>11.815904898666668</v>
      </c>
    </row>
    <row r="100" spans="1:4" ht="16.5" customHeight="1">
      <c r="A100" s="1" t="s">
        <v>35</v>
      </c>
      <c r="B100" s="164" t="s">
        <v>205</v>
      </c>
      <c r="C100" s="144"/>
      <c r="D100" s="8">
        <f>(($D$93/30/12)*5)*0.4</f>
        <v>9.8465874155555557</v>
      </c>
    </row>
    <row r="101" spans="1:4" ht="24.75" customHeight="1">
      <c r="A101" s="1" t="s">
        <v>37</v>
      </c>
      <c r="B101" s="164" t="s">
        <v>206</v>
      </c>
      <c r="C101" s="144"/>
      <c r="D101" s="7">
        <f>(D96+D97+D98+D99+D100)*C61</f>
        <v>69.488716374051506</v>
      </c>
    </row>
    <row r="102" spans="1:4" ht="41.25" customHeight="1">
      <c r="A102" s="1" t="s">
        <v>39</v>
      </c>
      <c r="B102" s="2" t="s">
        <v>207</v>
      </c>
      <c r="C102" s="12" t="s">
        <v>52</v>
      </c>
      <c r="D102" s="8">
        <f>(((D39+(D39/3))*(4/12))/12)*0.02</f>
        <v>1.0991614814814814</v>
      </c>
    </row>
    <row r="103" spans="1:4" ht="46.5" customHeight="1">
      <c r="A103" s="1" t="s">
        <v>41</v>
      </c>
      <c r="B103" s="2" t="s">
        <v>208</v>
      </c>
      <c r="C103" s="12" t="s">
        <v>52</v>
      </c>
      <c r="D103" s="8">
        <f>D102*C61</f>
        <v>0.4374662696296297</v>
      </c>
    </row>
    <row r="104" spans="1:4" ht="39" customHeight="1">
      <c r="A104" s="1" t="s">
        <v>43</v>
      </c>
      <c r="B104" s="2" t="s">
        <v>209</v>
      </c>
      <c r="C104" s="12" t="s">
        <v>52</v>
      </c>
      <c r="D104" s="8">
        <f>(((D39+(D39/12))*(4/12))*0.02)*C61</f>
        <v>4.2652961288888882</v>
      </c>
    </row>
    <row r="105" spans="1:4" ht="12.75" customHeight="1">
      <c r="A105" s="162" t="s">
        <v>110</v>
      </c>
      <c r="B105" s="143"/>
      <c r="C105" s="144"/>
      <c r="D105" s="10">
        <f>SUM(D96:D104)</f>
        <v>249.88540501297481</v>
      </c>
    </row>
    <row r="106" spans="1:4" ht="12.75" customHeight="1">
      <c r="A106" s="169"/>
      <c r="B106" s="143"/>
      <c r="C106" s="143"/>
      <c r="D106" s="144"/>
    </row>
    <row r="107" spans="1:4" ht="16.5" customHeight="1">
      <c r="A107" s="166" t="s">
        <v>111</v>
      </c>
      <c r="B107" s="143"/>
      <c r="C107" s="143"/>
      <c r="D107" s="144"/>
    </row>
    <row r="108" spans="1:4" ht="12.75" customHeight="1">
      <c r="A108" s="6" t="s">
        <v>112</v>
      </c>
      <c r="B108" s="162" t="s">
        <v>113</v>
      </c>
      <c r="C108" s="144"/>
      <c r="D108" s="6" t="s">
        <v>30</v>
      </c>
    </row>
    <row r="109" spans="1:4" ht="12.75" customHeight="1">
      <c r="A109" s="1" t="s">
        <v>6</v>
      </c>
      <c r="B109" s="164" t="s">
        <v>114</v>
      </c>
      <c r="C109" s="144"/>
      <c r="D109" s="8">
        <v>0</v>
      </c>
    </row>
    <row r="110" spans="1:4" ht="12.75" customHeight="1">
      <c r="A110" s="162" t="s">
        <v>115</v>
      </c>
      <c r="B110" s="143"/>
      <c r="C110" s="144"/>
      <c r="D110" s="10">
        <f>SUM(D109)</f>
        <v>0</v>
      </c>
    </row>
    <row r="111" spans="1:4" ht="12.75" customHeight="1">
      <c r="A111" s="169"/>
      <c r="B111" s="143"/>
      <c r="C111" s="143"/>
      <c r="D111" s="144"/>
    </row>
    <row r="112" spans="1:4" ht="15.75" customHeight="1">
      <c r="A112" s="166" t="s">
        <v>116</v>
      </c>
      <c r="B112" s="143"/>
      <c r="C112" s="143"/>
      <c r="D112" s="144"/>
    </row>
    <row r="113" spans="1:4" ht="12.75" customHeight="1">
      <c r="A113" s="6">
        <v>4</v>
      </c>
      <c r="B113" s="162" t="s">
        <v>84</v>
      </c>
      <c r="C113" s="144"/>
      <c r="D113" s="6" t="s">
        <v>30</v>
      </c>
    </row>
    <row r="114" spans="1:4" ht="12.75" customHeight="1">
      <c r="A114" s="1" t="s">
        <v>99</v>
      </c>
      <c r="B114" s="164" t="s">
        <v>117</v>
      </c>
      <c r="C114" s="144"/>
      <c r="D114" s="8">
        <f>D105</f>
        <v>249.88540501297481</v>
      </c>
    </row>
    <row r="115" spans="1:4" ht="16.5" customHeight="1">
      <c r="A115" s="1" t="s">
        <v>112</v>
      </c>
      <c r="B115" s="164" t="s">
        <v>113</v>
      </c>
      <c r="C115" s="144"/>
      <c r="D115" s="8">
        <f>D110</f>
        <v>0</v>
      </c>
    </row>
    <row r="116" spans="1:4" ht="16.5" customHeight="1">
      <c r="A116" s="162" t="s">
        <v>85</v>
      </c>
      <c r="B116" s="143"/>
      <c r="C116" s="144"/>
      <c r="D116" s="10">
        <f>D114+D115</f>
        <v>249.88540501297481</v>
      </c>
    </row>
    <row r="117" spans="1:4" ht="12.75" customHeight="1">
      <c r="A117" s="169"/>
      <c r="B117" s="143"/>
      <c r="C117" s="143"/>
      <c r="D117" s="144"/>
    </row>
    <row r="118" spans="1:4" ht="12.75" customHeight="1">
      <c r="A118" s="165" t="s">
        <v>118</v>
      </c>
      <c r="B118" s="143"/>
      <c r="C118" s="143"/>
      <c r="D118" s="144"/>
    </row>
    <row r="119" spans="1:4" ht="12.75" customHeight="1">
      <c r="A119" s="6">
        <v>5</v>
      </c>
      <c r="B119" s="162" t="s">
        <v>119</v>
      </c>
      <c r="C119" s="144"/>
      <c r="D119" s="6" t="s">
        <v>30</v>
      </c>
    </row>
    <row r="120" spans="1:4" ht="35.25" customHeight="1">
      <c r="A120" s="1" t="s">
        <v>6</v>
      </c>
      <c r="B120" s="170" t="s">
        <v>210</v>
      </c>
      <c r="C120" s="144"/>
      <c r="D120" s="8">
        <f>'EPI e uniformes'!F11</f>
        <v>24.985535777708687</v>
      </c>
    </row>
    <row r="121" spans="1:4" ht="38.25" customHeight="1">
      <c r="A121" s="1" t="s">
        <v>8</v>
      </c>
      <c r="B121" s="170" t="s">
        <v>211</v>
      </c>
      <c r="C121" s="144"/>
      <c r="D121" s="8">
        <f>'EPI e uniformes'!F22</f>
        <v>49.909031404806548</v>
      </c>
    </row>
    <row r="122" spans="1:4" ht="38.25" customHeight="1">
      <c r="A122" s="1" t="s">
        <v>11</v>
      </c>
      <c r="B122" s="170" t="s">
        <v>212</v>
      </c>
      <c r="C122" s="144"/>
      <c r="D122" s="8">
        <f>materiais!G59</f>
        <v>378.18994883880805</v>
      </c>
    </row>
    <row r="123" spans="1:4" ht="40.5" customHeight="1">
      <c r="A123" s="1" t="s">
        <v>14</v>
      </c>
      <c r="B123" s="170" t="s">
        <v>213</v>
      </c>
      <c r="C123" s="144"/>
      <c r="D123" s="8">
        <f>equipamentos!I13</f>
        <v>19.039509386830225</v>
      </c>
    </row>
    <row r="124" spans="1:4" ht="16.5" customHeight="1">
      <c r="A124" s="1" t="s">
        <v>35</v>
      </c>
      <c r="B124" s="170" t="s">
        <v>124</v>
      </c>
      <c r="C124" s="144"/>
      <c r="D124" s="7">
        <v>0</v>
      </c>
    </row>
    <row r="125" spans="1:4" ht="16.5" customHeight="1">
      <c r="A125" s="162" t="s">
        <v>125</v>
      </c>
      <c r="B125" s="143"/>
      <c r="C125" s="144"/>
      <c r="D125" s="10">
        <f>SUM(D120:D124)</f>
        <v>472.1240254081535</v>
      </c>
    </row>
    <row r="126" spans="1:4" ht="12.75" customHeight="1">
      <c r="A126" s="169"/>
      <c r="B126" s="143"/>
      <c r="C126" s="143"/>
      <c r="D126" s="144"/>
    </row>
    <row r="127" spans="1:4" ht="16.5" customHeight="1">
      <c r="A127" s="165" t="s">
        <v>126</v>
      </c>
      <c r="B127" s="143"/>
      <c r="C127" s="143"/>
      <c r="D127" s="144"/>
    </row>
    <row r="128" spans="1:4" ht="12.75" customHeight="1">
      <c r="A128" s="6">
        <v>6</v>
      </c>
      <c r="B128" s="14" t="s">
        <v>127</v>
      </c>
      <c r="C128" s="6" t="s">
        <v>128</v>
      </c>
      <c r="D128" s="12" t="s">
        <v>30</v>
      </c>
    </row>
    <row r="129" spans="1:4" ht="12.75" customHeight="1">
      <c r="A129" s="1" t="s">
        <v>6</v>
      </c>
      <c r="B129" s="11" t="s">
        <v>129</v>
      </c>
      <c r="C129" s="20">
        <f>BDI!H5</f>
        <v>3.0719999999999997E-2</v>
      </c>
      <c r="D129" s="8">
        <f>D150*C129</f>
        <v>115.08182902189449</v>
      </c>
    </row>
    <row r="130" spans="1:4" ht="44.25" customHeight="1">
      <c r="A130" s="160" t="s">
        <v>130</v>
      </c>
      <c r="B130" s="143"/>
      <c r="C130" s="143"/>
      <c r="D130" s="144"/>
    </row>
    <row r="131" spans="1:4" ht="12.75" customHeight="1">
      <c r="A131" s="1" t="s">
        <v>8</v>
      </c>
      <c r="B131" s="11" t="s">
        <v>131</v>
      </c>
      <c r="C131" s="20">
        <f>BDI!H6</f>
        <v>3.1600000000000003E-2</v>
      </c>
      <c r="D131" s="8">
        <f>(D150+D129)*C131</f>
        <v>122.01502971284273</v>
      </c>
    </row>
    <row r="132" spans="1:4" ht="42.75" customHeight="1">
      <c r="A132" s="160" t="s">
        <v>132</v>
      </c>
      <c r="B132" s="143"/>
      <c r="C132" s="143"/>
      <c r="D132" s="144"/>
    </row>
    <row r="133" spans="1:4" ht="12.75" customHeight="1">
      <c r="A133" s="1" t="s">
        <v>11</v>
      </c>
      <c r="B133" s="11" t="s">
        <v>133</v>
      </c>
      <c r="C133" s="15"/>
      <c r="D133" s="1"/>
    </row>
    <row r="134" spans="1:4" ht="41.25" customHeight="1">
      <c r="A134" s="160" t="s">
        <v>134</v>
      </c>
      <c r="B134" s="143"/>
      <c r="C134" s="143"/>
      <c r="D134" s="144"/>
    </row>
    <row r="135" spans="1:4" ht="12.75" customHeight="1">
      <c r="A135" s="174"/>
      <c r="B135" s="11" t="s">
        <v>135</v>
      </c>
      <c r="C135" s="15"/>
      <c r="D135" s="1"/>
    </row>
    <row r="136" spans="1:4" ht="12.75" customHeight="1">
      <c r="A136" s="175"/>
      <c r="B136" s="11" t="s">
        <v>136</v>
      </c>
      <c r="C136" s="15">
        <v>1.6500000000000001E-2</v>
      </c>
      <c r="D136" s="8">
        <f t="shared" ref="D136:D137" si="2">($D$129+$D$131+$D$150)/(1-($C$136+$C$137+$C$139))*C136</f>
        <v>74.898720716729116</v>
      </c>
    </row>
    <row r="137" spans="1:4" ht="12.75" customHeight="1">
      <c r="A137" s="175"/>
      <c r="B137" s="11" t="s">
        <v>137</v>
      </c>
      <c r="C137" s="15">
        <v>7.5999999999999998E-2</v>
      </c>
      <c r="D137" s="8">
        <f t="shared" si="2"/>
        <v>344.98804693766135</v>
      </c>
    </row>
    <row r="138" spans="1:4" ht="12.75" customHeight="1">
      <c r="A138" s="175"/>
      <c r="B138" s="11" t="s">
        <v>138</v>
      </c>
      <c r="C138" s="15"/>
      <c r="D138" s="1"/>
    </row>
    <row r="139" spans="1:4" ht="12.75" customHeight="1">
      <c r="A139" s="175"/>
      <c r="B139" s="11" t="s">
        <v>139</v>
      </c>
      <c r="C139" s="171">
        <v>0.03</v>
      </c>
      <c r="D139" s="173">
        <f>($D$129+$D$131+$D$150)/(1-($C$136+$C$137+$C$139))*C139</f>
        <v>136.17949221223475</v>
      </c>
    </row>
    <row r="140" spans="1:4" ht="12.75" customHeight="1">
      <c r="A140" s="172"/>
      <c r="B140" s="11" t="s">
        <v>140</v>
      </c>
      <c r="C140" s="172"/>
      <c r="D140" s="172"/>
    </row>
    <row r="141" spans="1:4" ht="12.75" customHeight="1">
      <c r="A141" s="162" t="s">
        <v>141</v>
      </c>
      <c r="B141" s="143"/>
      <c r="C141" s="144"/>
      <c r="D141" s="21">
        <f>SUM(D129:D139)</f>
        <v>793.1631186013625</v>
      </c>
    </row>
    <row r="142" spans="1:4" ht="26.25" customHeight="1">
      <c r="A142" s="168" t="s">
        <v>142</v>
      </c>
      <c r="B142" s="143"/>
      <c r="C142" s="143"/>
      <c r="D142" s="144"/>
    </row>
    <row r="143" spans="1:4" ht="12.75" customHeight="1">
      <c r="A143" s="163" t="s">
        <v>143</v>
      </c>
      <c r="B143" s="143"/>
      <c r="C143" s="143"/>
      <c r="D143" s="144"/>
    </row>
    <row r="144" spans="1:4" ht="12.75" customHeight="1">
      <c r="A144" s="22"/>
      <c r="B144" s="162" t="s">
        <v>144</v>
      </c>
      <c r="C144" s="144"/>
      <c r="D144" s="9" t="s">
        <v>145</v>
      </c>
    </row>
    <row r="145" spans="1:4" ht="12.75" customHeight="1">
      <c r="A145" s="1" t="s">
        <v>6</v>
      </c>
      <c r="B145" s="164" t="s">
        <v>146</v>
      </c>
      <c r="C145" s="144"/>
      <c r="D145" s="8">
        <f>D39</f>
        <v>1483.8679999999999</v>
      </c>
    </row>
    <row r="146" spans="1:4" ht="12.75" customHeight="1">
      <c r="A146" s="1" t="s">
        <v>8</v>
      </c>
      <c r="B146" s="164" t="s">
        <v>147</v>
      </c>
      <c r="C146" s="144"/>
      <c r="D146" s="8">
        <f>D79</f>
        <v>1431.7111772503999</v>
      </c>
    </row>
    <row r="147" spans="1:4" ht="26.25" customHeight="1">
      <c r="A147" s="1" t="s">
        <v>11</v>
      </c>
      <c r="B147" s="164" t="s">
        <v>148</v>
      </c>
      <c r="C147" s="144"/>
      <c r="D147" s="8">
        <f>D89</f>
        <v>108.56468080159999</v>
      </c>
    </row>
    <row r="148" spans="1:4" ht="16.5" customHeight="1">
      <c r="A148" s="1" t="s">
        <v>14</v>
      </c>
      <c r="B148" s="164" t="s">
        <v>149</v>
      </c>
      <c r="C148" s="144"/>
      <c r="D148" s="8">
        <f>D116</f>
        <v>249.88540501297481</v>
      </c>
    </row>
    <row r="149" spans="1:4" ht="16.5" customHeight="1">
      <c r="A149" s="1" t="s">
        <v>35</v>
      </c>
      <c r="B149" s="164" t="s">
        <v>150</v>
      </c>
      <c r="C149" s="144"/>
      <c r="D149" s="8">
        <f>D125</f>
        <v>472.1240254081535</v>
      </c>
    </row>
    <row r="150" spans="1:4" ht="16.5" customHeight="1">
      <c r="A150" s="167" t="s">
        <v>151</v>
      </c>
      <c r="B150" s="143"/>
      <c r="C150" s="144"/>
      <c r="D150" s="13">
        <f>SUM(D145:D149)</f>
        <v>3746.1532884731282</v>
      </c>
    </row>
    <row r="151" spans="1:4" ht="16.5" customHeight="1">
      <c r="A151" s="1" t="s">
        <v>37</v>
      </c>
      <c r="B151" s="164" t="s">
        <v>152</v>
      </c>
      <c r="C151" s="144"/>
      <c r="D151" s="8">
        <f>D141</f>
        <v>793.1631186013625</v>
      </c>
    </row>
    <row r="152" spans="1:4" ht="16.5" customHeight="1">
      <c r="A152" s="1" t="s">
        <v>39</v>
      </c>
      <c r="B152" s="164" t="s">
        <v>124</v>
      </c>
      <c r="C152" s="144"/>
      <c r="D152" s="8">
        <v>0</v>
      </c>
    </row>
    <row r="153" spans="1:4" ht="16.5" customHeight="1">
      <c r="A153" s="176" t="s">
        <v>153</v>
      </c>
      <c r="B153" s="143"/>
      <c r="C153" s="144"/>
      <c r="D153" s="23">
        <f>SUM(D151+D150+D152)</f>
        <v>4539.3164070744906</v>
      </c>
    </row>
    <row r="154" spans="1:4" ht="12.75" customHeight="1">
      <c r="A154" s="24"/>
      <c r="B154" s="24"/>
      <c r="C154" s="24"/>
      <c r="D154" s="24"/>
    </row>
    <row r="155" spans="1:4" ht="12.75" customHeight="1">
      <c r="A155" s="24"/>
      <c r="B155" s="24"/>
      <c r="C155" s="24"/>
      <c r="D155" s="24"/>
    </row>
    <row r="156" spans="1:4" ht="12.75" customHeight="1">
      <c r="A156" s="24"/>
      <c r="B156" s="24"/>
      <c r="C156" s="24"/>
      <c r="D156" s="24"/>
    </row>
    <row r="157" spans="1:4" ht="12.75" customHeight="1">
      <c r="A157" s="24"/>
      <c r="B157" s="24"/>
      <c r="C157" s="24"/>
      <c r="D157" s="24"/>
    </row>
    <row r="158" spans="1:4" ht="12.75" customHeight="1">
      <c r="A158" s="24"/>
      <c r="B158" s="24"/>
      <c r="C158" s="24"/>
      <c r="D158" s="24"/>
    </row>
    <row r="159" spans="1:4" ht="12.75" customHeight="1">
      <c r="A159" s="24"/>
      <c r="B159" s="24"/>
      <c r="C159" s="24"/>
      <c r="D159" s="24"/>
    </row>
    <row r="160" spans="1:4" ht="12.75" customHeight="1">
      <c r="A160" s="24"/>
      <c r="B160" s="24"/>
      <c r="C160" s="24"/>
      <c r="D160" s="24"/>
    </row>
    <row r="161" spans="1:4" ht="12.75" customHeight="1">
      <c r="A161" s="24"/>
      <c r="B161" s="24"/>
      <c r="C161" s="24"/>
      <c r="D161" s="24"/>
    </row>
    <row r="162" spans="1:4" ht="12.75" customHeight="1">
      <c r="A162" s="24"/>
      <c r="B162" s="24"/>
      <c r="C162" s="24"/>
      <c r="D162" s="24"/>
    </row>
    <row r="163" spans="1:4" ht="12.75" customHeight="1">
      <c r="A163" s="24"/>
      <c r="B163" s="24"/>
      <c r="C163" s="24"/>
      <c r="D163" s="24"/>
    </row>
    <row r="164" spans="1:4" ht="12.75" customHeight="1">
      <c r="A164" s="24"/>
      <c r="B164" s="24"/>
      <c r="C164" s="24"/>
      <c r="D164" s="24"/>
    </row>
    <row r="165" spans="1:4" ht="12.75" customHeight="1">
      <c r="A165" s="24"/>
      <c r="B165" s="24"/>
      <c r="C165" s="24"/>
      <c r="D165" s="24"/>
    </row>
    <row r="166" spans="1:4" ht="12.75" customHeight="1">
      <c r="A166" s="24"/>
      <c r="B166" s="24"/>
      <c r="C166" s="24"/>
      <c r="D166" s="24"/>
    </row>
    <row r="167" spans="1:4" ht="12.75" customHeight="1">
      <c r="A167" s="24"/>
      <c r="B167" s="24"/>
      <c r="C167" s="24"/>
      <c r="D167" s="24"/>
    </row>
    <row r="168" spans="1:4" ht="12.75" customHeight="1">
      <c r="A168" s="24"/>
      <c r="B168" s="24"/>
      <c r="C168" s="24"/>
      <c r="D168" s="24"/>
    </row>
    <row r="169" spans="1:4" ht="12.75" customHeight="1">
      <c r="A169" s="24"/>
      <c r="B169" s="24"/>
      <c r="C169" s="24"/>
      <c r="D169" s="24"/>
    </row>
    <row r="170" spans="1:4" ht="12.75" customHeight="1">
      <c r="A170" s="24"/>
      <c r="B170" s="24"/>
      <c r="C170" s="24"/>
      <c r="D170" s="24"/>
    </row>
    <row r="171" spans="1:4" ht="12.75" customHeight="1">
      <c r="A171" s="24"/>
      <c r="B171" s="24"/>
      <c r="C171" s="24"/>
      <c r="D171" s="24"/>
    </row>
    <row r="172" spans="1:4" ht="12.75" customHeight="1">
      <c r="A172" s="24"/>
      <c r="B172" s="24"/>
      <c r="C172" s="24"/>
      <c r="D172" s="24"/>
    </row>
    <row r="173" spans="1:4" ht="12.75" customHeight="1">
      <c r="A173" s="24"/>
      <c r="B173" s="24"/>
      <c r="C173" s="24"/>
      <c r="D173" s="24"/>
    </row>
    <row r="174" spans="1:4" ht="12.75" customHeight="1">
      <c r="A174" s="24"/>
      <c r="B174" s="24"/>
      <c r="C174" s="24"/>
      <c r="D174" s="24"/>
    </row>
    <row r="175" spans="1:4" ht="12.75" customHeight="1">
      <c r="A175" s="24"/>
      <c r="B175" s="24"/>
      <c r="C175" s="24"/>
      <c r="D175" s="24"/>
    </row>
    <row r="176" spans="1:4" ht="12.75" customHeight="1">
      <c r="A176" s="24"/>
      <c r="B176" s="24"/>
      <c r="C176" s="24"/>
      <c r="D176" s="24"/>
    </row>
    <row r="177" spans="1:4" ht="12.75" customHeight="1">
      <c r="A177" s="24"/>
      <c r="B177" s="24"/>
      <c r="C177" s="24"/>
      <c r="D177" s="24"/>
    </row>
    <row r="178" spans="1:4" ht="12.75" customHeight="1">
      <c r="A178" s="24"/>
      <c r="B178" s="24"/>
      <c r="C178" s="24"/>
      <c r="D178" s="24"/>
    </row>
    <row r="179" spans="1:4" ht="12.75" customHeight="1">
      <c r="A179" s="24"/>
      <c r="B179" s="24"/>
      <c r="C179" s="24"/>
      <c r="D179" s="24"/>
    </row>
    <row r="180" spans="1:4" ht="12.75" customHeight="1">
      <c r="A180" s="24"/>
      <c r="B180" s="24"/>
      <c r="C180" s="24"/>
      <c r="D180" s="24"/>
    </row>
    <row r="181" spans="1:4" ht="12.75" customHeight="1">
      <c r="A181" s="24"/>
      <c r="B181" s="24"/>
      <c r="C181" s="24"/>
      <c r="D181" s="24"/>
    </row>
    <row r="182" spans="1:4" ht="12.75" customHeight="1">
      <c r="A182" s="24"/>
      <c r="B182" s="24"/>
      <c r="C182" s="24"/>
      <c r="D182" s="24"/>
    </row>
    <row r="183" spans="1:4" ht="12.75" customHeight="1">
      <c r="A183" s="24"/>
      <c r="B183" s="24"/>
      <c r="C183" s="24"/>
      <c r="D183" s="24"/>
    </row>
    <row r="184" spans="1:4" ht="12.75" customHeight="1">
      <c r="A184" s="24"/>
      <c r="B184" s="24"/>
      <c r="C184" s="24"/>
      <c r="D184" s="24"/>
    </row>
    <row r="185" spans="1:4" ht="12.75" customHeight="1">
      <c r="A185" s="24"/>
      <c r="B185" s="24"/>
      <c r="C185" s="24"/>
      <c r="D185" s="24"/>
    </row>
    <row r="186" spans="1:4" ht="12.75" customHeight="1">
      <c r="A186" s="24"/>
      <c r="B186" s="24"/>
      <c r="C186" s="24"/>
      <c r="D186" s="24"/>
    </row>
    <row r="187" spans="1:4" ht="12.75" customHeight="1">
      <c r="A187" s="24"/>
      <c r="B187" s="24"/>
      <c r="C187" s="24"/>
      <c r="D187" s="24"/>
    </row>
    <row r="188" spans="1:4" ht="12.75" customHeight="1">
      <c r="A188" s="24"/>
      <c r="B188" s="24"/>
      <c r="C188" s="24"/>
      <c r="D188" s="24"/>
    </row>
    <row r="189" spans="1:4" ht="12.75" customHeight="1">
      <c r="A189" s="24"/>
      <c r="B189" s="24"/>
      <c r="C189" s="24"/>
      <c r="D189" s="24"/>
    </row>
    <row r="190" spans="1:4" ht="12.75" customHeight="1">
      <c r="A190" s="24"/>
      <c r="B190" s="24"/>
      <c r="C190" s="24"/>
      <c r="D190" s="24"/>
    </row>
    <row r="191" spans="1:4" ht="12.75" customHeight="1">
      <c r="A191" s="24"/>
      <c r="B191" s="24"/>
      <c r="C191" s="24"/>
      <c r="D191" s="24"/>
    </row>
    <row r="192" spans="1:4" ht="12.75" customHeight="1">
      <c r="A192" s="24"/>
      <c r="B192" s="24"/>
      <c r="C192" s="24"/>
      <c r="D192" s="24"/>
    </row>
    <row r="193" spans="1:4" ht="12.75" customHeight="1">
      <c r="A193" s="24"/>
      <c r="B193" s="24"/>
      <c r="C193" s="24"/>
      <c r="D193" s="24"/>
    </row>
    <row r="194" spans="1:4" ht="12.75" customHeight="1">
      <c r="A194" s="24"/>
      <c r="B194" s="24"/>
      <c r="C194" s="24"/>
      <c r="D194" s="24"/>
    </row>
    <row r="195" spans="1:4" ht="12.75" customHeight="1">
      <c r="A195" s="24"/>
      <c r="B195" s="24"/>
      <c r="C195" s="24"/>
      <c r="D195" s="24"/>
    </row>
    <row r="196" spans="1:4" ht="12.75" customHeight="1">
      <c r="A196" s="24"/>
      <c r="B196" s="24"/>
      <c r="C196" s="24"/>
      <c r="D196" s="24"/>
    </row>
    <row r="197" spans="1:4" ht="12.75" customHeight="1">
      <c r="A197" s="24"/>
      <c r="B197" s="24"/>
      <c r="C197" s="24"/>
      <c r="D197" s="24"/>
    </row>
    <row r="198" spans="1:4" ht="12.75" customHeight="1">
      <c r="A198" s="24"/>
      <c r="B198" s="24"/>
      <c r="C198" s="24"/>
      <c r="D198" s="24"/>
    </row>
    <row r="199" spans="1:4" ht="12.75" customHeight="1">
      <c r="A199" s="24"/>
      <c r="B199" s="24"/>
      <c r="C199" s="24"/>
      <c r="D199" s="24"/>
    </row>
    <row r="200" spans="1:4" ht="12.75" customHeight="1">
      <c r="A200" s="24"/>
      <c r="B200" s="24"/>
      <c r="C200" s="24"/>
      <c r="D200" s="24"/>
    </row>
    <row r="201" spans="1:4" ht="12.75" customHeight="1">
      <c r="A201" s="24"/>
      <c r="B201" s="24"/>
      <c r="C201" s="24"/>
      <c r="D201" s="24"/>
    </row>
    <row r="202" spans="1:4" ht="12.75" customHeight="1">
      <c r="A202" s="24"/>
      <c r="B202" s="24"/>
      <c r="C202" s="24"/>
      <c r="D202" s="24"/>
    </row>
    <row r="203" spans="1:4" ht="12.75" customHeight="1">
      <c r="A203" s="24"/>
      <c r="B203" s="24"/>
      <c r="C203" s="24"/>
      <c r="D203" s="24"/>
    </row>
    <row r="204" spans="1:4" ht="12.75" customHeight="1">
      <c r="A204" s="24"/>
      <c r="B204" s="24"/>
      <c r="C204" s="24"/>
      <c r="D204" s="24"/>
    </row>
    <row r="205" spans="1:4" ht="12.75" customHeight="1">
      <c r="A205" s="24"/>
      <c r="B205" s="24"/>
      <c r="C205" s="24"/>
      <c r="D205" s="24"/>
    </row>
    <row r="206" spans="1:4" ht="12.75" customHeight="1">
      <c r="A206" s="24"/>
      <c r="B206" s="24"/>
      <c r="C206" s="24"/>
      <c r="D206" s="24"/>
    </row>
    <row r="207" spans="1:4" ht="12.75" customHeight="1">
      <c r="A207" s="24"/>
      <c r="B207" s="24"/>
      <c r="C207" s="24"/>
      <c r="D207" s="24"/>
    </row>
    <row r="208" spans="1:4" ht="12.75" customHeight="1">
      <c r="A208" s="24"/>
      <c r="B208" s="24"/>
      <c r="C208" s="24"/>
      <c r="D208" s="24"/>
    </row>
    <row r="209" spans="1:4" ht="12.75" customHeight="1">
      <c r="A209" s="24"/>
      <c r="B209" s="24"/>
      <c r="C209" s="24"/>
      <c r="D209" s="24"/>
    </row>
    <row r="210" spans="1:4" ht="12.75" customHeight="1">
      <c r="A210" s="24"/>
      <c r="B210" s="24"/>
      <c r="C210" s="24"/>
      <c r="D210" s="24"/>
    </row>
    <row r="211" spans="1:4" ht="12.75" customHeight="1">
      <c r="A211" s="24"/>
      <c r="B211" s="24"/>
      <c r="C211" s="24"/>
      <c r="D211" s="24"/>
    </row>
    <row r="212" spans="1:4" ht="12.75" customHeight="1">
      <c r="A212" s="24"/>
      <c r="B212" s="24"/>
      <c r="C212" s="24"/>
      <c r="D212" s="24"/>
    </row>
    <row r="213" spans="1:4" ht="12.75" customHeight="1">
      <c r="A213" s="24"/>
      <c r="B213" s="24"/>
      <c r="C213" s="24"/>
      <c r="D213" s="24"/>
    </row>
    <row r="214" spans="1:4" ht="12.75" customHeight="1">
      <c r="A214" s="24"/>
      <c r="B214" s="24"/>
      <c r="C214" s="24"/>
      <c r="D214" s="24"/>
    </row>
    <row r="215" spans="1:4" ht="12.75" customHeight="1">
      <c r="A215" s="24"/>
      <c r="B215" s="24"/>
      <c r="C215" s="24"/>
      <c r="D215" s="24"/>
    </row>
    <row r="216" spans="1:4" ht="12.75" customHeight="1">
      <c r="A216" s="24"/>
      <c r="B216" s="24"/>
      <c r="C216" s="24"/>
      <c r="D216" s="24"/>
    </row>
    <row r="217" spans="1:4" ht="12.75" customHeight="1">
      <c r="A217" s="24"/>
      <c r="B217" s="24"/>
      <c r="C217" s="24"/>
      <c r="D217" s="24"/>
    </row>
    <row r="218" spans="1:4" ht="12.75" customHeight="1">
      <c r="A218" s="24"/>
      <c r="B218" s="24"/>
      <c r="C218" s="24"/>
      <c r="D218" s="24"/>
    </row>
    <row r="219" spans="1:4" ht="12.75" customHeight="1">
      <c r="A219" s="24"/>
      <c r="B219" s="24"/>
      <c r="C219" s="24"/>
      <c r="D219" s="24"/>
    </row>
    <row r="220" spans="1:4" ht="12.75" customHeight="1">
      <c r="A220" s="24"/>
      <c r="B220" s="24"/>
      <c r="C220" s="24"/>
      <c r="D220" s="24"/>
    </row>
    <row r="221" spans="1:4" ht="12.75" customHeight="1">
      <c r="A221" s="24"/>
      <c r="B221" s="24"/>
      <c r="C221" s="24"/>
      <c r="D221" s="24"/>
    </row>
    <row r="222" spans="1:4" ht="12.75" customHeight="1">
      <c r="A222" s="24"/>
      <c r="B222" s="24"/>
      <c r="C222" s="24"/>
      <c r="D222" s="24"/>
    </row>
    <row r="223" spans="1:4" ht="12.75" customHeight="1">
      <c r="A223" s="24"/>
      <c r="B223" s="24"/>
      <c r="C223" s="24"/>
      <c r="D223" s="24"/>
    </row>
    <row r="224" spans="1:4" ht="12.75" customHeight="1">
      <c r="A224" s="24"/>
      <c r="B224" s="24"/>
      <c r="C224" s="24"/>
      <c r="D224" s="24"/>
    </row>
    <row r="225" spans="1:4" ht="12.75" customHeight="1">
      <c r="A225" s="24"/>
      <c r="B225" s="24"/>
      <c r="C225" s="24"/>
      <c r="D225" s="24"/>
    </row>
    <row r="226" spans="1:4" ht="12.75" customHeight="1">
      <c r="A226" s="24"/>
      <c r="B226" s="24"/>
      <c r="C226" s="24"/>
      <c r="D226" s="24"/>
    </row>
    <row r="227" spans="1:4" ht="12.75" customHeight="1">
      <c r="A227" s="24"/>
      <c r="B227" s="24"/>
      <c r="C227" s="24"/>
      <c r="D227" s="24"/>
    </row>
    <row r="228" spans="1:4" ht="12.75" customHeight="1">
      <c r="A228" s="24"/>
      <c r="B228" s="24"/>
      <c r="C228" s="24"/>
      <c r="D228" s="24"/>
    </row>
    <row r="229" spans="1:4" ht="12.75" customHeight="1">
      <c r="A229" s="24"/>
      <c r="B229" s="24"/>
      <c r="C229" s="24"/>
      <c r="D229" s="24"/>
    </row>
    <row r="230" spans="1:4" ht="12.75" customHeight="1">
      <c r="A230" s="24"/>
      <c r="B230" s="24"/>
      <c r="C230" s="24"/>
      <c r="D230" s="24"/>
    </row>
    <row r="231" spans="1:4" ht="12.75" customHeight="1">
      <c r="A231" s="24"/>
      <c r="B231" s="24"/>
      <c r="C231" s="24"/>
      <c r="D231" s="24"/>
    </row>
    <row r="232" spans="1:4" ht="12.75" customHeight="1">
      <c r="A232" s="24"/>
      <c r="B232" s="24"/>
      <c r="C232" s="24"/>
      <c r="D232" s="24"/>
    </row>
    <row r="233" spans="1:4" ht="12.75" customHeight="1">
      <c r="A233" s="24"/>
      <c r="B233" s="24"/>
      <c r="C233" s="24"/>
      <c r="D233" s="24"/>
    </row>
    <row r="234" spans="1:4" ht="12.75" customHeight="1">
      <c r="A234" s="24"/>
      <c r="B234" s="24"/>
      <c r="C234" s="24"/>
      <c r="D234" s="24"/>
    </row>
    <row r="235" spans="1:4" ht="12.75" customHeight="1">
      <c r="A235" s="24"/>
      <c r="B235" s="24"/>
      <c r="C235" s="24"/>
      <c r="D235" s="24"/>
    </row>
    <row r="236" spans="1:4" ht="12.75" customHeight="1">
      <c r="A236" s="24"/>
      <c r="B236" s="24"/>
      <c r="C236" s="24"/>
      <c r="D236" s="24"/>
    </row>
    <row r="237" spans="1:4" ht="12.75" customHeight="1">
      <c r="A237" s="24"/>
      <c r="B237" s="24"/>
      <c r="C237" s="24"/>
      <c r="D237" s="24"/>
    </row>
    <row r="238" spans="1:4" ht="12.75" customHeight="1">
      <c r="A238" s="24"/>
      <c r="B238" s="24"/>
      <c r="C238" s="24"/>
      <c r="D238" s="24"/>
    </row>
    <row r="239" spans="1:4" ht="12.75" customHeight="1">
      <c r="A239" s="24"/>
      <c r="B239" s="24"/>
      <c r="C239" s="24"/>
      <c r="D239" s="24"/>
    </row>
    <row r="240" spans="1:4" ht="12.75" customHeight="1">
      <c r="A240" s="24"/>
      <c r="B240" s="24"/>
      <c r="C240" s="24"/>
      <c r="D240" s="24"/>
    </row>
    <row r="241" spans="1:4" ht="12.75" customHeight="1">
      <c r="A241" s="24"/>
      <c r="B241" s="24"/>
      <c r="C241" s="24"/>
      <c r="D241" s="24"/>
    </row>
    <row r="242" spans="1:4" ht="12.75" customHeight="1">
      <c r="A242" s="24"/>
      <c r="B242" s="24"/>
      <c r="C242" s="24"/>
      <c r="D242" s="24"/>
    </row>
    <row r="243" spans="1:4" ht="12.75" customHeight="1">
      <c r="A243" s="24"/>
      <c r="B243" s="24"/>
      <c r="C243" s="24"/>
      <c r="D243" s="24"/>
    </row>
    <row r="244" spans="1:4" ht="12.75" customHeight="1">
      <c r="A244" s="24"/>
      <c r="B244" s="24"/>
      <c r="C244" s="24"/>
      <c r="D244" s="24"/>
    </row>
    <row r="245" spans="1:4" ht="12.75" customHeight="1">
      <c r="A245" s="24"/>
      <c r="B245" s="24"/>
      <c r="C245" s="24"/>
      <c r="D245" s="24"/>
    </row>
    <row r="246" spans="1:4" ht="12.75" customHeight="1">
      <c r="A246" s="24"/>
      <c r="B246" s="24"/>
      <c r="C246" s="24"/>
      <c r="D246" s="24"/>
    </row>
    <row r="247" spans="1:4" ht="12.75" customHeight="1">
      <c r="A247" s="24"/>
      <c r="B247" s="24"/>
      <c r="C247" s="24"/>
      <c r="D247" s="24"/>
    </row>
    <row r="248" spans="1:4" ht="12.75" customHeight="1">
      <c r="A248" s="24"/>
      <c r="B248" s="24"/>
      <c r="C248" s="24"/>
      <c r="D248" s="24"/>
    </row>
    <row r="249" spans="1:4" ht="12.75" customHeight="1">
      <c r="A249" s="24"/>
      <c r="B249" s="24"/>
      <c r="C249" s="24"/>
      <c r="D249" s="24"/>
    </row>
    <row r="250" spans="1:4" ht="12.75" customHeight="1">
      <c r="A250" s="24"/>
      <c r="B250" s="24"/>
      <c r="C250" s="24"/>
      <c r="D250" s="24"/>
    </row>
    <row r="251" spans="1:4" ht="12.75" customHeight="1">
      <c r="A251" s="24"/>
      <c r="B251" s="24"/>
      <c r="C251" s="24"/>
      <c r="D251" s="24"/>
    </row>
    <row r="252" spans="1:4" ht="12.75" customHeight="1">
      <c r="A252" s="24"/>
      <c r="B252" s="24"/>
      <c r="C252" s="24"/>
      <c r="D252" s="24"/>
    </row>
    <row r="253" spans="1:4" ht="12.75" customHeight="1">
      <c r="A253" s="24"/>
      <c r="B253" s="24"/>
      <c r="C253" s="24"/>
      <c r="D253" s="24"/>
    </row>
    <row r="254" spans="1:4" ht="12.75" customHeight="1">
      <c r="A254" s="24"/>
      <c r="B254" s="24"/>
      <c r="C254" s="24"/>
      <c r="D254" s="24"/>
    </row>
    <row r="255" spans="1:4" ht="12.75" customHeight="1">
      <c r="A255" s="24"/>
      <c r="B255" s="24"/>
      <c r="C255" s="24"/>
      <c r="D255" s="24"/>
    </row>
    <row r="256" spans="1:4" ht="12.75" customHeight="1">
      <c r="A256" s="24"/>
      <c r="B256" s="24"/>
      <c r="C256" s="24"/>
      <c r="D256" s="24"/>
    </row>
    <row r="257" spans="1:4" ht="12.75" customHeight="1">
      <c r="A257" s="24"/>
      <c r="B257" s="24"/>
      <c r="C257" s="24"/>
      <c r="D257" s="24"/>
    </row>
    <row r="258" spans="1:4" ht="12.75" customHeight="1">
      <c r="A258" s="24"/>
      <c r="B258" s="24"/>
      <c r="C258" s="24"/>
      <c r="D258" s="24"/>
    </row>
    <row r="259" spans="1:4" ht="12.75" customHeight="1">
      <c r="A259" s="24"/>
      <c r="B259" s="24"/>
      <c r="C259" s="24"/>
      <c r="D259" s="24"/>
    </row>
    <row r="260" spans="1:4" ht="12.75" customHeight="1">
      <c r="A260" s="24"/>
      <c r="B260" s="24"/>
      <c r="C260" s="24"/>
      <c r="D260" s="24"/>
    </row>
    <row r="261" spans="1:4" ht="12.75" customHeight="1">
      <c r="A261" s="24"/>
      <c r="B261" s="24"/>
      <c r="C261" s="24"/>
      <c r="D261" s="24"/>
    </row>
    <row r="262" spans="1:4" ht="12.75" customHeight="1">
      <c r="A262" s="24"/>
      <c r="B262" s="24"/>
      <c r="C262" s="24"/>
      <c r="D262" s="24"/>
    </row>
    <row r="263" spans="1:4" ht="12.75" customHeight="1">
      <c r="A263" s="24"/>
      <c r="B263" s="24"/>
      <c r="C263" s="24"/>
      <c r="D263" s="24"/>
    </row>
    <row r="264" spans="1:4" ht="12.75" customHeight="1">
      <c r="A264" s="24"/>
      <c r="B264" s="24"/>
      <c r="C264" s="24"/>
      <c r="D264" s="24"/>
    </row>
    <row r="265" spans="1:4" ht="12.75" customHeight="1">
      <c r="A265" s="24"/>
      <c r="B265" s="24"/>
      <c r="C265" s="24"/>
      <c r="D265" s="24"/>
    </row>
    <row r="266" spans="1:4" ht="12.75" customHeight="1">
      <c r="A266" s="24"/>
      <c r="B266" s="24"/>
      <c r="C266" s="24"/>
      <c r="D266" s="24"/>
    </row>
    <row r="267" spans="1:4" ht="12.75" customHeight="1">
      <c r="A267" s="24"/>
      <c r="B267" s="24"/>
      <c r="C267" s="24"/>
      <c r="D267" s="24"/>
    </row>
    <row r="268" spans="1:4" ht="12.75" customHeight="1">
      <c r="A268" s="24"/>
      <c r="B268" s="24"/>
      <c r="C268" s="24"/>
      <c r="D268" s="24"/>
    </row>
    <row r="269" spans="1:4" ht="12.75" customHeight="1">
      <c r="A269" s="24"/>
      <c r="B269" s="24"/>
      <c r="C269" s="24"/>
      <c r="D269" s="24"/>
    </row>
    <row r="270" spans="1:4" ht="12.75" customHeight="1">
      <c r="A270" s="24"/>
      <c r="B270" s="24"/>
      <c r="C270" s="24"/>
      <c r="D270" s="24"/>
    </row>
    <row r="271" spans="1:4" ht="12.75" customHeight="1">
      <c r="A271" s="24"/>
      <c r="B271" s="24"/>
      <c r="C271" s="24"/>
      <c r="D271" s="24"/>
    </row>
    <row r="272" spans="1:4" ht="12.75" customHeight="1">
      <c r="A272" s="24"/>
      <c r="B272" s="24"/>
      <c r="C272" s="24"/>
      <c r="D272" s="24"/>
    </row>
    <row r="273" spans="1:4" ht="12.75" customHeight="1">
      <c r="A273" s="24"/>
      <c r="B273" s="24"/>
      <c r="C273" s="24"/>
      <c r="D273" s="24"/>
    </row>
    <row r="274" spans="1:4" ht="12.75" customHeight="1">
      <c r="A274" s="24"/>
      <c r="B274" s="24"/>
      <c r="C274" s="24"/>
      <c r="D274" s="24"/>
    </row>
    <row r="275" spans="1:4" ht="12.75" customHeight="1">
      <c r="A275" s="24"/>
      <c r="B275" s="24"/>
      <c r="C275" s="24"/>
      <c r="D275" s="24"/>
    </row>
    <row r="276" spans="1:4" ht="12.75" customHeight="1">
      <c r="A276" s="24"/>
      <c r="B276" s="24"/>
      <c r="C276" s="24"/>
      <c r="D276" s="24"/>
    </row>
    <row r="277" spans="1:4" ht="12.75" customHeight="1">
      <c r="A277" s="24"/>
      <c r="B277" s="24"/>
      <c r="C277" s="24"/>
      <c r="D277" s="24"/>
    </row>
    <row r="278" spans="1:4" ht="12.75" customHeight="1">
      <c r="A278" s="24"/>
      <c r="B278" s="24"/>
      <c r="C278" s="24"/>
      <c r="D278" s="24"/>
    </row>
    <row r="279" spans="1:4" ht="12.75" customHeight="1">
      <c r="A279" s="24"/>
      <c r="B279" s="24"/>
      <c r="C279" s="24"/>
      <c r="D279" s="24"/>
    </row>
    <row r="280" spans="1:4" ht="12.75" customHeight="1">
      <c r="A280" s="24"/>
      <c r="B280" s="24"/>
      <c r="C280" s="24"/>
      <c r="D280" s="24"/>
    </row>
    <row r="281" spans="1:4" ht="12.75" customHeight="1">
      <c r="A281" s="24"/>
      <c r="B281" s="24"/>
      <c r="C281" s="24"/>
      <c r="D281" s="24"/>
    </row>
    <row r="282" spans="1:4" ht="12.75" customHeight="1">
      <c r="A282" s="24"/>
      <c r="B282" s="24"/>
      <c r="C282" s="24"/>
      <c r="D282" s="24"/>
    </row>
    <row r="283" spans="1:4" ht="12.75" customHeight="1">
      <c r="A283" s="24"/>
      <c r="B283" s="24"/>
      <c r="C283" s="24"/>
      <c r="D283" s="24"/>
    </row>
    <row r="284" spans="1:4" ht="12.75" customHeight="1">
      <c r="A284" s="24"/>
      <c r="B284" s="24"/>
      <c r="C284" s="24"/>
      <c r="D284" s="24"/>
    </row>
    <row r="285" spans="1:4" ht="12.75" customHeight="1">
      <c r="A285" s="24"/>
      <c r="B285" s="24"/>
      <c r="C285" s="24"/>
      <c r="D285" s="24"/>
    </row>
    <row r="286" spans="1:4" ht="12.75" customHeight="1">
      <c r="A286" s="24"/>
      <c r="B286" s="24"/>
      <c r="C286" s="24"/>
      <c r="D286" s="24"/>
    </row>
    <row r="287" spans="1:4" ht="12.75" customHeight="1">
      <c r="A287" s="24"/>
      <c r="B287" s="24"/>
      <c r="C287" s="24"/>
      <c r="D287" s="24"/>
    </row>
    <row r="288" spans="1:4" ht="12.75" customHeight="1">
      <c r="A288" s="24"/>
      <c r="B288" s="24"/>
      <c r="C288" s="24"/>
      <c r="D288" s="24"/>
    </row>
    <row r="289" spans="1:4" ht="12.75" customHeight="1">
      <c r="A289" s="24"/>
      <c r="B289" s="24"/>
      <c r="C289" s="24"/>
      <c r="D289" s="24"/>
    </row>
    <row r="290" spans="1:4" ht="12.75" customHeight="1">
      <c r="A290" s="24"/>
      <c r="B290" s="24"/>
      <c r="C290" s="24"/>
      <c r="D290" s="24"/>
    </row>
    <row r="291" spans="1:4" ht="12.75" customHeight="1">
      <c r="A291" s="24"/>
      <c r="B291" s="24"/>
      <c r="C291" s="24"/>
      <c r="D291" s="24"/>
    </row>
    <row r="292" spans="1:4" ht="12.75" customHeight="1">
      <c r="A292" s="24"/>
      <c r="B292" s="24"/>
      <c r="C292" s="24"/>
      <c r="D292" s="24"/>
    </row>
    <row r="293" spans="1:4" ht="12.75" customHeight="1">
      <c r="A293" s="24"/>
      <c r="B293" s="24"/>
      <c r="C293" s="24"/>
      <c r="D293" s="24"/>
    </row>
    <row r="294" spans="1:4" ht="12.75" customHeight="1">
      <c r="A294" s="24"/>
      <c r="B294" s="24"/>
      <c r="C294" s="24"/>
      <c r="D294" s="24"/>
    </row>
    <row r="295" spans="1:4" ht="12.75" customHeight="1">
      <c r="A295" s="24"/>
      <c r="B295" s="24"/>
      <c r="C295" s="24"/>
      <c r="D295" s="24"/>
    </row>
    <row r="296" spans="1:4" ht="12.75" customHeight="1">
      <c r="A296" s="24"/>
      <c r="B296" s="24"/>
      <c r="C296" s="24"/>
      <c r="D296" s="24"/>
    </row>
    <row r="297" spans="1:4" ht="12.75" customHeight="1">
      <c r="A297" s="24"/>
      <c r="B297" s="24"/>
      <c r="C297" s="24"/>
      <c r="D297" s="24"/>
    </row>
    <row r="298" spans="1:4" ht="12.75" customHeight="1">
      <c r="A298" s="24"/>
      <c r="B298" s="24"/>
      <c r="C298" s="24"/>
      <c r="D298" s="24"/>
    </row>
    <row r="299" spans="1:4" ht="12.75" customHeight="1">
      <c r="A299" s="24"/>
      <c r="B299" s="24"/>
      <c r="C299" s="24"/>
      <c r="D299" s="24"/>
    </row>
    <row r="300" spans="1:4" ht="12.75" customHeight="1">
      <c r="A300" s="24"/>
      <c r="B300" s="24"/>
      <c r="C300" s="24"/>
      <c r="D300" s="24"/>
    </row>
    <row r="301" spans="1:4" ht="12.75" customHeight="1">
      <c r="A301" s="24"/>
      <c r="B301" s="24"/>
      <c r="C301" s="24"/>
      <c r="D301" s="24"/>
    </row>
    <row r="302" spans="1:4" ht="12.75" customHeight="1">
      <c r="A302" s="24"/>
      <c r="B302" s="24"/>
      <c r="C302" s="24"/>
      <c r="D302" s="24"/>
    </row>
    <row r="303" spans="1:4" ht="12.75" customHeight="1">
      <c r="A303" s="24"/>
      <c r="B303" s="24"/>
      <c r="C303" s="24"/>
      <c r="D303" s="24"/>
    </row>
    <row r="304" spans="1:4" ht="12.75" customHeight="1">
      <c r="A304" s="24"/>
      <c r="B304" s="24"/>
      <c r="C304" s="24"/>
      <c r="D304" s="24"/>
    </row>
    <row r="305" spans="1:4" ht="12.75" customHeight="1">
      <c r="A305" s="24"/>
      <c r="B305" s="24"/>
      <c r="C305" s="24"/>
      <c r="D305" s="24"/>
    </row>
    <row r="306" spans="1:4" ht="12.75" customHeight="1">
      <c r="A306" s="24"/>
      <c r="B306" s="24"/>
      <c r="C306" s="24"/>
      <c r="D306" s="24"/>
    </row>
    <row r="307" spans="1:4" ht="12.75" customHeight="1">
      <c r="A307" s="24"/>
      <c r="B307" s="24"/>
      <c r="C307" s="24"/>
      <c r="D307" s="24"/>
    </row>
    <row r="308" spans="1:4" ht="12.75" customHeight="1">
      <c r="A308" s="24"/>
      <c r="B308" s="24"/>
      <c r="C308" s="24"/>
      <c r="D308" s="24"/>
    </row>
    <row r="309" spans="1:4" ht="12.75" customHeight="1">
      <c r="A309" s="24"/>
      <c r="B309" s="24"/>
      <c r="C309" s="24"/>
      <c r="D309" s="24"/>
    </row>
    <row r="310" spans="1:4" ht="12.75" customHeight="1">
      <c r="A310" s="24"/>
      <c r="B310" s="24"/>
      <c r="C310" s="24"/>
      <c r="D310" s="24"/>
    </row>
    <row r="311" spans="1:4" ht="12.75" customHeight="1">
      <c r="A311" s="24"/>
      <c r="B311" s="24"/>
      <c r="C311" s="24"/>
      <c r="D311" s="24"/>
    </row>
    <row r="312" spans="1:4" ht="12.75" customHeight="1">
      <c r="A312" s="24"/>
      <c r="B312" s="24"/>
      <c r="C312" s="24"/>
      <c r="D312" s="24"/>
    </row>
    <row r="313" spans="1:4" ht="12.75" customHeight="1">
      <c r="A313" s="24"/>
      <c r="B313" s="24"/>
      <c r="C313" s="24"/>
      <c r="D313" s="24"/>
    </row>
    <row r="314" spans="1:4" ht="12.75" customHeight="1">
      <c r="A314" s="24"/>
      <c r="B314" s="24"/>
      <c r="C314" s="24"/>
      <c r="D314" s="24"/>
    </row>
    <row r="315" spans="1:4" ht="12.75" customHeight="1">
      <c r="A315" s="24"/>
      <c r="B315" s="24"/>
      <c r="C315" s="24"/>
      <c r="D315" s="24"/>
    </row>
    <row r="316" spans="1:4" ht="12.75" customHeight="1">
      <c r="A316" s="24"/>
      <c r="B316" s="24"/>
      <c r="C316" s="24"/>
      <c r="D316" s="24"/>
    </row>
    <row r="317" spans="1:4" ht="12.75" customHeight="1">
      <c r="A317" s="24"/>
      <c r="B317" s="24"/>
      <c r="C317" s="24"/>
      <c r="D317" s="24"/>
    </row>
    <row r="318" spans="1:4" ht="12.75" customHeight="1">
      <c r="A318" s="24"/>
      <c r="B318" s="24"/>
      <c r="C318" s="24"/>
      <c r="D318" s="24"/>
    </row>
    <row r="319" spans="1:4" ht="12.75" customHeight="1">
      <c r="A319" s="24"/>
      <c r="B319" s="24"/>
      <c r="C319" s="24"/>
      <c r="D319" s="24"/>
    </row>
    <row r="320" spans="1:4" ht="12.75" customHeight="1">
      <c r="A320" s="24"/>
      <c r="B320" s="24"/>
      <c r="C320" s="24"/>
      <c r="D320" s="24"/>
    </row>
    <row r="321" spans="1:4" ht="12.75" customHeight="1">
      <c r="A321" s="24"/>
      <c r="B321" s="24"/>
      <c r="C321" s="24"/>
      <c r="D321" s="24"/>
    </row>
    <row r="322" spans="1:4" ht="12.75" customHeight="1">
      <c r="A322" s="24"/>
      <c r="B322" s="24"/>
      <c r="C322" s="24"/>
      <c r="D322" s="24"/>
    </row>
    <row r="323" spans="1:4" ht="12.75" customHeight="1">
      <c r="A323" s="24"/>
      <c r="B323" s="24"/>
      <c r="C323" s="24"/>
      <c r="D323" s="24"/>
    </row>
    <row r="324" spans="1:4" ht="12.75" customHeight="1">
      <c r="A324" s="24"/>
      <c r="B324" s="24"/>
      <c r="C324" s="24"/>
      <c r="D324" s="24"/>
    </row>
    <row r="325" spans="1:4" ht="12.75" customHeight="1">
      <c r="A325" s="24"/>
      <c r="B325" s="24"/>
      <c r="C325" s="24"/>
      <c r="D325" s="24"/>
    </row>
    <row r="326" spans="1:4" ht="12.75" customHeight="1">
      <c r="A326" s="24"/>
      <c r="B326" s="24"/>
      <c r="C326" s="24"/>
      <c r="D326" s="24"/>
    </row>
    <row r="327" spans="1:4" ht="12.75" customHeight="1">
      <c r="A327" s="24"/>
      <c r="B327" s="24"/>
      <c r="C327" s="24"/>
      <c r="D327" s="24"/>
    </row>
    <row r="328" spans="1:4" ht="12.75" customHeight="1">
      <c r="A328" s="24"/>
      <c r="B328" s="24"/>
      <c r="C328" s="24"/>
      <c r="D328" s="24"/>
    </row>
    <row r="329" spans="1:4" ht="12.75" customHeight="1">
      <c r="A329" s="24"/>
      <c r="B329" s="24"/>
      <c r="C329" s="24"/>
      <c r="D329" s="24"/>
    </row>
    <row r="330" spans="1:4" ht="12.75" customHeight="1">
      <c r="A330" s="24"/>
      <c r="B330" s="24"/>
      <c r="C330" s="24"/>
      <c r="D330" s="24"/>
    </row>
    <row r="331" spans="1:4" ht="12.75" customHeight="1">
      <c r="A331" s="24"/>
      <c r="B331" s="24"/>
      <c r="C331" s="24"/>
      <c r="D331" s="24"/>
    </row>
    <row r="332" spans="1:4" ht="12.75" customHeight="1">
      <c r="A332" s="24"/>
      <c r="B332" s="24"/>
      <c r="C332" s="24"/>
      <c r="D332" s="24"/>
    </row>
    <row r="333" spans="1:4" ht="12.75" customHeight="1">
      <c r="A333" s="24"/>
      <c r="B333" s="24"/>
      <c r="C333" s="24"/>
      <c r="D333" s="24"/>
    </row>
    <row r="334" spans="1:4" ht="12.75" customHeight="1">
      <c r="A334" s="24"/>
      <c r="B334" s="24"/>
      <c r="C334" s="24"/>
      <c r="D334" s="24"/>
    </row>
    <row r="335" spans="1:4" ht="12.75" customHeight="1">
      <c r="A335" s="24"/>
      <c r="B335" s="24"/>
      <c r="C335" s="24"/>
      <c r="D335" s="24"/>
    </row>
    <row r="336" spans="1:4" ht="12.75" customHeight="1">
      <c r="A336" s="24"/>
      <c r="B336" s="24"/>
      <c r="C336" s="24"/>
      <c r="D336" s="24"/>
    </row>
    <row r="337" spans="1:4" ht="12.75" customHeight="1">
      <c r="A337" s="24"/>
      <c r="B337" s="24"/>
      <c r="C337" s="24"/>
      <c r="D337" s="24"/>
    </row>
    <row r="338" spans="1:4" ht="12.75" customHeight="1">
      <c r="A338" s="24"/>
      <c r="B338" s="24"/>
      <c r="C338" s="24"/>
      <c r="D338" s="24"/>
    </row>
    <row r="339" spans="1:4" ht="12.75" customHeight="1">
      <c r="A339" s="24"/>
      <c r="B339" s="24"/>
      <c r="C339" s="24"/>
      <c r="D339" s="24"/>
    </row>
    <row r="340" spans="1:4" ht="12.75" customHeight="1">
      <c r="A340" s="24"/>
      <c r="B340" s="24"/>
      <c r="C340" s="24"/>
      <c r="D340" s="24"/>
    </row>
    <row r="341" spans="1:4" ht="12.75" customHeight="1">
      <c r="A341" s="24"/>
      <c r="B341" s="24"/>
      <c r="C341" s="24"/>
      <c r="D341" s="24"/>
    </row>
    <row r="342" spans="1:4" ht="12.75" customHeight="1">
      <c r="A342" s="24"/>
      <c r="B342" s="24"/>
      <c r="C342" s="24"/>
      <c r="D342" s="24"/>
    </row>
    <row r="343" spans="1:4" ht="12.75" customHeight="1">
      <c r="A343" s="24"/>
      <c r="B343" s="24"/>
      <c r="C343" s="24"/>
      <c r="D343" s="24"/>
    </row>
    <row r="344" spans="1:4" ht="12.75" customHeight="1">
      <c r="A344" s="24"/>
      <c r="B344" s="24"/>
      <c r="C344" s="24"/>
      <c r="D344" s="24"/>
    </row>
    <row r="345" spans="1:4" ht="12.75" customHeight="1">
      <c r="A345" s="24"/>
      <c r="B345" s="24"/>
      <c r="C345" s="24"/>
      <c r="D345" s="24"/>
    </row>
    <row r="346" spans="1:4" ht="12.75" customHeight="1">
      <c r="A346" s="24"/>
      <c r="B346" s="24"/>
      <c r="C346" s="24"/>
      <c r="D346" s="24"/>
    </row>
    <row r="347" spans="1:4" ht="12.75" customHeight="1">
      <c r="A347" s="24"/>
      <c r="B347" s="24"/>
      <c r="C347" s="24"/>
      <c r="D347" s="24"/>
    </row>
    <row r="348" spans="1:4" ht="12.75" customHeight="1">
      <c r="A348" s="24"/>
      <c r="B348" s="24"/>
      <c r="C348" s="24"/>
      <c r="D348" s="24"/>
    </row>
    <row r="349" spans="1:4" ht="12.75" customHeight="1">
      <c r="A349" s="24"/>
      <c r="B349" s="24"/>
      <c r="C349" s="24"/>
      <c r="D349" s="24"/>
    </row>
    <row r="350" spans="1:4" ht="12.75" customHeight="1">
      <c r="A350" s="24"/>
      <c r="B350" s="24"/>
      <c r="C350" s="24"/>
      <c r="D350" s="24"/>
    </row>
    <row r="351" spans="1:4" ht="12.75" customHeight="1">
      <c r="A351" s="24"/>
      <c r="B351" s="24"/>
      <c r="C351" s="24"/>
      <c r="D351" s="24"/>
    </row>
    <row r="352" spans="1:4" ht="12.75" customHeight="1">
      <c r="A352" s="24"/>
      <c r="B352" s="24"/>
      <c r="C352" s="24"/>
      <c r="D352" s="24"/>
    </row>
    <row r="353" spans="1:4" ht="12.75" customHeight="1">
      <c r="A353" s="24"/>
      <c r="B353" s="24"/>
      <c r="C353" s="24"/>
      <c r="D353" s="24"/>
    </row>
    <row r="354" spans="1:4" ht="12.75" customHeight="1">
      <c r="A354" s="24"/>
      <c r="B354" s="24"/>
      <c r="C354" s="24"/>
      <c r="D354" s="24"/>
    </row>
    <row r="355" spans="1:4" ht="12.75" customHeight="1">
      <c r="A355" s="24"/>
      <c r="B355" s="24"/>
      <c r="C355" s="24"/>
      <c r="D355" s="24"/>
    </row>
    <row r="356" spans="1:4" ht="12.75" customHeight="1">
      <c r="A356" s="24"/>
      <c r="B356" s="24"/>
      <c r="C356" s="24"/>
      <c r="D356" s="24"/>
    </row>
    <row r="357" spans="1:4" ht="12.75" customHeight="1">
      <c r="A357" s="24"/>
      <c r="B357" s="24"/>
      <c r="C357" s="24"/>
      <c r="D357" s="24"/>
    </row>
    <row r="358" spans="1:4" ht="12.75" customHeight="1">
      <c r="A358" s="24"/>
      <c r="B358" s="24"/>
      <c r="C358" s="24"/>
      <c r="D358" s="24"/>
    </row>
    <row r="359" spans="1:4" ht="12.75" customHeight="1">
      <c r="A359" s="24"/>
      <c r="B359" s="24"/>
      <c r="C359" s="24"/>
      <c r="D359" s="24"/>
    </row>
    <row r="360" spans="1:4" ht="12.75" customHeight="1">
      <c r="A360" s="24"/>
      <c r="B360" s="24"/>
      <c r="C360" s="24"/>
      <c r="D360" s="24"/>
    </row>
    <row r="361" spans="1:4" ht="12.75" customHeight="1">
      <c r="A361" s="24"/>
      <c r="B361" s="24"/>
      <c r="C361" s="24"/>
      <c r="D361" s="24"/>
    </row>
    <row r="362" spans="1:4" ht="12.75" customHeight="1">
      <c r="A362" s="24"/>
      <c r="B362" s="24"/>
      <c r="C362" s="24"/>
      <c r="D362" s="24"/>
    </row>
    <row r="363" spans="1:4" ht="12.75" customHeight="1">
      <c r="A363" s="24"/>
      <c r="B363" s="24"/>
      <c r="C363" s="24"/>
      <c r="D363" s="24"/>
    </row>
    <row r="364" spans="1:4" ht="12.75" customHeight="1">
      <c r="A364" s="24"/>
      <c r="B364" s="24"/>
      <c r="C364" s="24"/>
      <c r="D364" s="24"/>
    </row>
    <row r="365" spans="1:4" ht="12.75" customHeight="1">
      <c r="A365" s="24"/>
      <c r="B365" s="24"/>
      <c r="C365" s="24"/>
      <c r="D365" s="24"/>
    </row>
    <row r="366" spans="1:4" ht="12.75" customHeight="1">
      <c r="A366" s="24"/>
      <c r="B366" s="24"/>
      <c r="C366" s="24"/>
      <c r="D366" s="24"/>
    </row>
    <row r="367" spans="1:4" ht="12.75" customHeight="1">
      <c r="A367" s="24"/>
      <c r="B367" s="24"/>
      <c r="C367" s="24"/>
      <c r="D367" s="24"/>
    </row>
    <row r="368" spans="1:4" ht="12.75" customHeight="1">
      <c r="A368" s="24"/>
      <c r="B368" s="24"/>
      <c r="C368" s="24"/>
      <c r="D368" s="24"/>
    </row>
    <row r="369" spans="1:4" ht="12.75" customHeight="1">
      <c r="A369" s="24"/>
      <c r="B369" s="24"/>
      <c r="C369" s="24"/>
      <c r="D369" s="24"/>
    </row>
    <row r="370" spans="1:4" ht="12.75" customHeight="1">
      <c r="A370" s="24"/>
      <c r="B370" s="24"/>
      <c r="C370" s="24"/>
      <c r="D370" s="24"/>
    </row>
    <row r="371" spans="1:4" ht="12.75" customHeight="1">
      <c r="A371" s="24"/>
      <c r="B371" s="24"/>
      <c r="C371" s="24"/>
      <c r="D371" s="24"/>
    </row>
    <row r="372" spans="1:4" ht="12.75" customHeight="1">
      <c r="A372" s="24"/>
      <c r="B372" s="24"/>
      <c r="C372" s="24"/>
      <c r="D372" s="24"/>
    </row>
    <row r="373" spans="1:4" ht="12.75" customHeight="1">
      <c r="A373" s="24"/>
      <c r="B373" s="24"/>
      <c r="C373" s="24"/>
      <c r="D373" s="24"/>
    </row>
    <row r="374" spans="1:4" ht="12.75" customHeight="1">
      <c r="A374" s="24"/>
      <c r="B374" s="24"/>
      <c r="C374" s="24"/>
      <c r="D374" s="24"/>
    </row>
    <row r="375" spans="1:4" ht="12.75" customHeight="1">
      <c r="A375" s="24"/>
      <c r="B375" s="24"/>
      <c r="C375" s="24"/>
      <c r="D375" s="24"/>
    </row>
    <row r="376" spans="1:4" ht="12.75" customHeight="1">
      <c r="A376" s="24"/>
      <c r="B376" s="24"/>
      <c r="C376" s="24"/>
      <c r="D376" s="24"/>
    </row>
    <row r="377" spans="1:4" ht="12.75" customHeight="1">
      <c r="A377" s="24"/>
      <c r="B377" s="24"/>
      <c r="C377" s="24"/>
      <c r="D377" s="24"/>
    </row>
    <row r="378" spans="1:4" ht="12.75" customHeight="1">
      <c r="A378" s="24"/>
      <c r="B378" s="24"/>
      <c r="C378" s="24"/>
      <c r="D378" s="24"/>
    </row>
    <row r="379" spans="1:4" ht="12.75" customHeight="1">
      <c r="A379" s="24"/>
      <c r="B379" s="24"/>
      <c r="C379" s="24"/>
      <c r="D379" s="24"/>
    </row>
    <row r="380" spans="1:4" ht="12.75" customHeight="1">
      <c r="A380" s="24"/>
      <c r="B380" s="24"/>
      <c r="C380" s="24"/>
      <c r="D380" s="24"/>
    </row>
    <row r="381" spans="1:4" ht="12.75" customHeight="1">
      <c r="A381" s="24"/>
      <c r="B381" s="24"/>
      <c r="C381" s="24"/>
      <c r="D381" s="24"/>
    </row>
    <row r="382" spans="1:4" ht="12.75" customHeight="1">
      <c r="A382" s="24"/>
      <c r="B382" s="24"/>
      <c r="C382" s="24"/>
      <c r="D382" s="24"/>
    </row>
    <row r="383" spans="1:4" ht="12.75" customHeight="1">
      <c r="A383" s="24"/>
      <c r="B383" s="24"/>
      <c r="C383" s="24"/>
      <c r="D383" s="24"/>
    </row>
    <row r="384" spans="1:4" ht="12.75" customHeight="1">
      <c r="A384" s="24"/>
      <c r="B384" s="24"/>
      <c r="C384" s="24"/>
      <c r="D384" s="24"/>
    </row>
    <row r="385" spans="1:4" ht="12.75" customHeight="1">
      <c r="A385" s="24"/>
      <c r="B385" s="24"/>
      <c r="C385" s="24"/>
      <c r="D385" s="24"/>
    </row>
    <row r="386" spans="1:4" ht="12.75" customHeight="1">
      <c r="A386" s="24"/>
      <c r="B386" s="24"/>
      <c r="C386" s="24"/>
      <c r="D386" s="24"/>
    </row>
    <row r="387" spans="1:4" ht="12.75" customHeight="1">
      <c r="A387" s="24"/>
      <c r="B387" s="24"/>
      <c r="C387" s="24"/>
      <c r="D387" s="24"/>
    </row>
    <row r="388" spans="1:4" ht="12.75" customHeight="1">
      <c r="A388" s="24"/>
      <c r="B388" s="24"/>
      <c r="C388" s="24"/>
      <c r="D388" s="24"/>
    </row>
    <row r="389" spans="1:4" ht="12.75" customHeight="1">
      <c r="A389" s="24"/>
      <c r="B389" s="24"/>
      <c r="C389" s="24"/>
      <c r="D389" s="24"/>
    </row>
    <row r="390" spans="1:4" ht="12.75" customHeight="1">
      <c r="A390" s="24"/>
      <c r="B390" s="24"/>
      <c r="C390" s="24"/>
      <c r="D390" s="24"/>
    </row>
    <row r="391" spans="1:4" ht="12.75" customHeight="1">
      <c r="A391" s="24"/>
      <c r="B391" s="24"/>
      <c r="C391" s="24"/>
      <c r="D391" s="24"/>
    </row>
    <row r="392" spans="1:4" ht="12.75" customHeight="1">
      <c r="A392" s="24"/>
      <c r="B392" s="24"/>
      <c r="C392" s="24"/>
      <c r="D392" s="24"/>
    </row>
    <row r="393" spans="1:4" ht="12.75" customHeight="1">
      <c r="A393" s="24"/>
      <c r="B393" s="24"/>
      <c r="C393" s="24"/>
      <c r="D393" s="24"/>
    </row>
    <row r="394" spans="1:4" ht="12.75" customHeight="1">
      <c r="A394" s="24"/>
      <c r="B394" s="24"/>
      <c r="C394" s="24"/>
      <c r="D394" s="24"/>
    </row>
    <row r="395" spans="1:4" ht="12.75" customHeight="1">
      <c r="A395" s="24"/>
      <c r="B395" s="24"/>
      <c r="C395" s="24"/>
      <c r="D395" s="24"/>
    </row>
    <row r="396" spans="1:4" ht="12.75" customHeight="1">
      <c r="A396" s="24"/>
      <c r="B396" s="24"/>
      <c r="C396" s="24"/>
      <c r="D396" s="24"/>
    </row>
    <row r="397" spans="1:4" ht="12.75" customHeight="1">
      <c r="A397" s="24"/>
      <c r="B397" s="24"/>
      <c r="C397" s="24"/>
      <c r="D397" s="24"/>
    </row>
    <row r="398" spans="1:4" ht="12.75" customHeight="1">
      <c r="A398" s="24"/>
      <c r="B398" s="24"/>
      <c r="C398" s="24"/>
      <c r="D398" s="24"/>
    </row>
    <row r="399" spans="1:4" ht="12.75" customHeight="1">
      <c r="A399" s="24"/>
      <c r="B399" s="24"/>
      <c r="C399" s="24"/>
      <c r="D399" s="24"/>
    </row>
    <row r="400" spans="1:4" ht="12.75" customHeight="1">
      <c r="A400" s="24"/>
      <c r="B400" s="24"/>
      <c r="C400" s="24"/>
      <c r="D400" s="24"/>
    </row>
    <row r="401" spans="1:4" ht="12.75" customHeight="1">
      <c r="A401" s="24"/>
      <c r="B401" s="24"/>
      <c r="C401" s="24"/>
      <c r="D401" s="24"/>
    </row>
    <row r="402" spans="1:4" ht="12.75" customHeight="1">
      <c r="A402" s="24"/>
      <c r="B402" s="24"/>
      <c r="C402" s="24"/>
      <c r="D402" s="24"/>
    </row>
    <row r="403" spans="1:4" ht="12.75" customHeight="1">
      <c r="A403" s="24"/>
      <c r="B403" s="24"/>
      <c r="C403" s="24"/>
      <c r="D403" s="24"/>
    </row>
    <row r="404" spans="1:4" ht="12.75" customHeight="1">
      <c r="A404" s="24"/>
      <c r="B404" s="24"/>
      <c r="C404" s="24"/>
      <c r="D404" s="24"/>
    </row>
    <row r="405" spans="1:4" ht="12.75" customHeight="1">
      <c r="A405" s="24"/>
      <c r="B405" s="24"/>
      <c r="C405" s="24"/>
      <c r="D405" s="24"/>
    </row>
    <row r="406" spans="1:4" ht="12.75" customHeight="1">
      <c r="A406" s="24"/>
      <c r="B406" s="24"/>
      <c r="C406" s="24"/>
      <c r="D406" s="24"/>
    </row>
    <row r="407" spans="1:4" ht="12.75" customHeight="1">
      <c r="A407" s="24"/>
      <c r="B407" s="24"/>
      <c r="C407" s="24"/>
      <c r="D407" s="24"/>
    </row>
    <row r="408" spans="1:4" ht="12.75" customHeight="1">
      <c r="A408" s="24"/>
      <c r="B408" s="24"/>
      <c r="C408" s="24"/>
      <c r="D408" s="24"/>
    </row>
    <row r="409" spans="1:4" ht="12.75" customHeight="1">
      <c r="A409" s="24"/>
      <c r="B409" s="24"/>
      <c r="C409" s="24"/>
      <c r="D409" s="24"/>
    </row>
    <row r="410" spans="1:4" ht="12.75" customHeight="1">
      <c r="A410" s="24"/>
      <c r="B410" s="24"/>
      <c r="C410" s="24"/>
      <c r="D410" s="24"/>
    </row>
    <row r="411" spans="1:4" ht="12.75" customHeight="1">
      <c r="A411" s="24"/>
      <c r="B411" s="24"/>
      <c r="C411" s="24"/>
      <c r="D411" s="24"/>
    </row>
    <row r="412" spans="1:4" ht="12.75" customHeight="1">
      <c r="A412" s="24"/>
      <c r="B412" s="24"/>
      <c r="C412" s="24"/>
      <c r="D412" s="24"/>
    </row>
    <row r="413" spans="1:4" ht="12.75" customHeight="1">
      <c r="A413" s="24"/>
      <c r="B413" s="24"/>
      <c r="C413" s="24"/>
      <c r="D413" s="24"/>
    </row>
    <row r="414" spans="1:4" ht="12.75" customHeight="1">
      <c r="A414" s="24"/>
      <c r="B414" s="24"/>
      <c r="C414" s="24"/>
      <c r="D414" s="24"/>
    </row>
    <row r="415" spans="1:4" ht="12.75" customHeight="1">
      <c r="A415" s="24"/>
      <c r="B415" s="24"/>
      <c r="C415" s="24"/>
      <c r="D415" s="24"/>
    </row>
    <row r="416" spans="1:4" ht="12.75" customHeight="1">
      <c r="A416" s="24"/>
      <c r="B416" s="24"/>
      <c r="C416" s="24"/>
      <c r="D416" s="24"/>
    </row>
    <row r="417" spans="1:4" ht="12.75" customHeight="1">
      <c r="A417" s="24"/>
      <c r="B417" s="24"/>
      <c r="C417" s="24"/>
      <c r="D417" s="24"/>
    </row>
    <row r="418" spans="1:4" ht="12.75" customHeight="1">
      <c r="A418" s="24"/>
      <c r="B418" s="24"/>
      <c r="C418" s="24"/>
      <c r="D418" s="24"/>
    </row>
    <row r="419" spans="1:4" ht="12.75" customHeight="1">
      <c r="A419" s="24"/>
      <c r="B419" s="24"/>
      <c r="C419" s="24"/>
      <c r="D419" s="24"/>
    </row>
    <row r="420" spans="1:4" ht="12.75" customHeight="1">
      <c r="A420" s="24"/>
      <c r="B420" s="24"/>
      <c r="C420" s="24"/>
      <c r="D420" s="24"/>
    </row>
    <row r="421" spans="1:4" ht="12.75" customHeight="1">
      <c r="A421" s="24"/>
      <c r="B421" s="24"/>
      <c r="C421" s="24"/>
      <c r="D421" s="24"/>
    </row>
    <row r="422" spans="1:4" ht="12.75" customHeight="1">
      <c r="A422" s="24"/>
      <c r="B422" s="24"/>
      <c r="C422" s="24"/>
      <c r="D422" s="24"/>
    </row>
    <row r="423" spans="1:4" ht="12.75" customHeight="1">
      <c r="A423" s="24"/>
      <c r="B423" s="24"/>
      <c r="C423" s="24"/>
      <c r="D423" s="24"/>
    </row>
    <row r="424" spans="1:4" ht="12.75" customHeight="1">
      <c r="A424" s="24"/>
      <c r="B424" s="24"/>
      <c r="C424" s="24"/>
      <c r="D424" s="24"/>
    </row>
    <row r="425" spans="1:4" ht="12.75" customHeight="1">
      <c r="A425" s="24"/>
      <c r="B425" s="24"/>
      <c r="C425" s="24"/>
      <c r="D425" s="24"/>
    </row>
    <row r="426" spans="1:4" ht="12.75" customHeight="1">
      <c r="A426" s="24"/>
      <c r="B426" s="24"/>
      <c r="C426" s="24"/>
      <c r="D426" s="24"/>
    </row>
    <row r="427" spans="1:4" ht="12.75" customHeight="1">
      <c r="A427" s="24"/>
      <c r="B427" s="24"/>
      <c r="C427" s="24"/>
      <c r="D427" s="24"/>
    </row>
    <row r="428" spans="1:4" ht="12.75" customHeight="1">
      <c r="A428" s="24"/>
      <c r="B428" s="24"/>
      <c r="C428" s="24"/>
      <c r="D428" s="24"/>
    </row>
    <row r="429" spans="1:4" ht="12.75" customHeight="1">
      <c r="A429" s="24"/>
      <c r="B429" s="24"/>
      <c r="C429" s="24"/>
      <c r="D429" s="24"/>
    </row>
    <row r="430" spans="1:4" ht="12.75" customHeight="1">
      <c r="A430" s="24"/>
      <c r="B430" s="24"/>
      <c r="C430" s="24"/>
      <c r="D430" s="24"/>
    </row>
    <row r="431" spans="1:4" ht="12.75" customHeight="1">
      <c r="A431" s="24"/>
      <c r="B431" s="24"/>
      <c r="C431" s="24"/>
      <c r="D431" s="24"/>
    </row>
    <row r="432" spans="1:4" ht="12.75" customHeight="1">
      <c r="A432" s="24"/>
      <c r="B432" s="24"/>
      <c r="C432" s="24"/>
      <c r="D432" s="24"/>
    </row>
    <row r="433" spans="1:4" ht="12.75" customHeight="1">
      <c r="A433" s="24"/>
      <c r="B433" s="24"/>
      <c r="C433" s="24"/>
      <c r="D433" s="24"/>
    </row>
    <row r="434" spans="1:4" ht="12.75" customHeight="1">
      <c r="A434" s="24"/>
      <c r="B434" s="24"/>
      <c r="C434" s="24"/>
      <c r="D434" s="24"/>
    </row>
    <row r="435" spans="1:4" ht="12.75" customHeight="1">
      <c r="A435" s="24"/>
      <c r="B435" s="24"/>
      <c r="C435" s="24"/>
      <c r="D435" s="24"/>
    </row>
    <row r="436" spans="1:4" ht="12.75" customHeight="1">
      <c r="A436" s="24"/>
      <c r="B436" s="24"/>
      <c r="C436" s="24"/>
      <c r="D436" s="24"/>
    </row>
    <row r="437" spans="1:4" ht="12.75" customHeight="1">
      <c r="A437" s="24"/>
      <c r="B437" s="24"/>
      <c r="C437" s="24"/>
      <c r="D437" s="24"/>
    </row>
    <row r="438" spans="1:4" ht="12.75" customHeight="1">
      <c r="A438" s="24"/>
      <c r="B438" s="24"/>
      <c r="C438" s="24"/>
      <c r="D438" s="24"/>
    </row>
    <row r="439" spans="1:4" ht="12.75" customHeight="1">
      <c r="A439" s="24"/>
      <c r="B439" s="24"/>
      <c r="C439" s="24"/>
      <c r="D439" s="24"/>
    </row>
    <row r="440" spans="1:4" ht="12.75" customHeight="1">
      <c r="A440" s="24"/>
      <c r="B440" s="24"/>
      <c r="C440" s="24"/>
      <c r="D440" s="24"/>
    </row>
    <row r="441" spans="1:4" ht="12.75" customHeight="1">
      <c r="A441" s="24"/>
      <c r="B441" s="24"/>
      <c r="C441" s="24"/>
      <c r="D441" s="24"/>
    </row>
    <row r="442" spans="1:4" ht="12.75" customHeight="1">
      <c r="A442" s="24"/>
      <c r="B442" s="24"/>
      <c r="C442" s="24"/>
      <c r="D442" s="24"/>
    </row>
    <row r="443" spans="1:4" ht="12.75" customHeight="1">
      <c r="A443" s="24"/>
      <c r="B443" s="24"/>
      <c r="C443" s="24"/>
      <c r="D443" s="24"/>
    </row>
    <row r="444" spans="1:4" ht="12.75" customHeight="1">
      <c r="A444" s="24"/>
      <c r="B444" s="24"/>
      <c r="C444" s="24"/>
      <c r="D444" s="24"/>
    </row>
    <row r="445" spans="1:4" ht="12.75" customHeight="1">
      <c r="A445" s="24"/>
      <c r="B445" s="24"/>
      <c r="C445" s="24"/>
      <c r="D445" s="24"/>
    </row>
    <row r="446" spans="1:4" ht="12.75" customHeight="1">
      <c r="A446" s="24"/>
      <c r="B446" s="24"/>
      <c r="C446" s="24"/>
      <c r="D446" s="24"/>
    </row>
    <row r="447" spans="1:4" ht="12.75" customHeight="1">
      <c r="A447" s="24"/>
      <c r="B447" s="24"/>
      <c r="C447" s="24"/>
      <c r="D447" s="24"/>
    </row>
    <row r="448" spans="1:4" ht="12.75" customHeight="1">
      <c r="A448" s="24"/>
      <c r="B448" s="24"/>
      <c r="C448" s="24"/>
      <c r="D448" s="24"/>
    </row>
    <row r="449" spans="1:4" ht="12.75" customHeight="1">
      <c r="A449" s="24"/>
      <c r="B449" s="24"/>
      <c r="C449" s="24"/>
      <c r="D449" s="24"/>
    </row>
    <row r="450" spans="1:4" ht="12.75" customHeight="1">
      <c r="A450" s="24"/>
      <c r="B450" s="24"/>
      <c r="C450" s="24"/>
      <c r="D450" s="24"/>
    </row>
    <row r="451" spans="1:4" ht="12.75" customHeight="1">
      <c r="A451" s="24"/>
      <c r="B451" s="24"/>
      <c r="C451" s="24"/>
      <c r="D451" s="24"/>
    </row>
    <row r="452" spans="1:4" ht="12.75" customHeight="1">
      <c r="A452" s="24"/>
      <c r="B452" s="24"/>
      <c r="C452" s="24"/>
      <c r="D452" s="24"/>
    </row>
    <row r="453" spans="1:4" ht="12.75" customHeight="1">
      <c r="A453" s="24"/>
      <c r="B453" s="24"/>
      <c r="C453" s="24"/>
      <c r="D453" s="24"/>
    </row>
    <row r="454" spans="1:4" ht="12.75" customHeight="1">
      <c r="A454" s="24"/>
      <c r="B454" s="24"/>
      <c r="C454" s="24"/>
      <c r="D454" s="24"/>
    </row>
    <row r="455" spans="1:4" ht="12.75" customHeight="1">
      <c r="A455" s="24"/>
      <c r="B455" s="24"/>
      <c r="C455" s="24"/>
      <c r="D455" s="24"/>
    </row>
    <row r="456" spans="1:4" ht="12.75" customHeight="1">
      <c r="A456" s="24"/>
      <c r="B456" s="24"/>
      <c r="C456" s="24"/>
      <c r="D456" s="24"/>
    </row>
    <row r="457" spans="1:4" ht="12.75" customHeight="1">
      <c r="A457" s="24"/>
      <c r="B457" s="24"/>
      <c r="C457" s="24"/>
      <c r="D457" s="24"/>
    </row>
    <row r="458" spans="1:4" ht="12.75" customHeight="1">
      <c r="A458" s="24"/>
      <c r="B458" s="24"/>
      <c r="C458" s="24"/>
      <c r="D458" s="24"/>
    </row>
    <row r="459" spans="1:4" ht="12.75" customHeight="1">
      <c r="A459" s="24"/>
      <c r="B459" s="24"/>
      <c r="C459" s="24"/>
      <c r="D459" s="24"/>
    </row>
    <row r="460" spans="1:4" ht="12.75" customHeight="1">
      <c r="A460" s="24"/>
      <c r="B460" s="24"/>
      <c r="C460" s="24"/>
      <c r="D460" s="24"/>
    </row>
    <row r="461" spans="1:4" ht="12.75" customHeight="1">
      <c r="A461" s="24"/>
      <c r="B461" s="24"/>
      <c r="C461" s="24"/>
      <c r="D461" s="24"/>
    </row>
    <row r="462" spans="1:4" ht="12.75" customHeight="1">
      <c r="A462" s="24"/>
      <c r="B462" s="24"/>
      <c r="C462" s="24"/>
      <c r="D462" s="24"/>
    </row>
    <row r="463" spans="1:4" ht="12.75" customHeight="1">
      <c r="A463" s="24"/>
      <c r="B463" s="24"/>
      <c r="C463" s="24"/>
      <c r="D463" s="24"/>
    </row>
    <row r="464" spans="1:4" ht="12.75" customHeight="1">
      <c r="A464" s="24"/>
      <c r="B464" s="24"/>
      <c r="C464" s="24"/>
      <c r="D464" s="24"/>
    </row>
    <row r="465" spans="1:4" ht="12.75" customHeight="1">
      <c r="A465" s="24"/>
      <c r="B465" s="24"/>
      <c r="C465" s="24"/>
      <c r="D465" s="24"/>
    </row>
    <row r="466" spans="1:4" ht="12.75" customHeight="1">
      <c r="A466" s="24"/>
      <c r="B466" s="24"/>
      <c r="C466" s="24"/>
      <c r="D466" s="24"/>
    </row>
    <row r="467" spans="1:4" ht="12.75" customHeight="1">
      <c r="A467" s="24"/>
      <c r="B467" s="24"/>
      <c r="C467" s="24"/>
      <c r="D467" s="24"/>
    </row>
    <row r="468" spans="1:4" ht="12.75" customHeight="1">
      <c r="A468" s="24"/>
      <c r="B468" s="24"/>
      <c r="C468" s="24"/>
      <c r="D468" s="24"/>
    </row>
    <row r="469" spans="1:4" ht="12.75" customHeight="1">
      <c r="A469" s="24"/>
      <c r="B469" s="24"/>
      <c r="C469" s="24"/>
      <c r="D469" s="24"/>
    </row>
    <row r="470" spans="1:4" ht="12.75" customHeight="1">
      <c r="A470" s="24"/>
      <c r="B470" s="24"/>
      <c r="C470" s="24"/>
      <c r="D470" s="24"/>
    </row>
    <row r="471" spans="1:4" ht="12.75" customHeight="1">
      <c r="A471" s="24"/>
      <c r="B471" s="24"/>
      <c r="C471" s="24"/>
      <c r="D471" s="24"/>
    </row>
    <row r="472" spans="1:4" ht="12.75" customHeight="1">
      <c r="A472" s="24"/>
      <c r="B472" s="24"/>
      <c r="C472" s="24"/>
      <c r="D472" s="24"/>
    </row>
    <row r="473" spans="1:4" ht="12.75" customHeight="1">
      <c r="A473" s="24"/>
      <c r="B473" s="24"/>
      <c r="C473" s="24"/>
      <c r="D473" s="24"/>
    </row>
    <row r="474" spans="1:4" ht="12.75" customHeight="1">
      <c r="A474" s="24"/>
      <c r="B474" s="24"/>
      <c r="C474" s="24"/>
      <c r="D474" s="24"/>
    </row>
    <row r="475" spans="1:4" ht="12.75" customHeight="1">
      <c r="A475" s="24"/>
      <c r="B475" s="24"/>
      <c r="C475" s="24"/>
      <c r="D475" s="24"/>
    </row>
    <row r="476" spans="1:4" ht="12.75" customHeight="1">
      <c r="A476" s="24"/>
      <c r="B476" s="24"/>
      <c r="C476" s="24"/>
      <c r="D476" s="24"/>
    </row>
    <row r="477" spans="1:4" ht="12.75" customHeight="1">
      <c r="A477" s="24"/>
      <c r="B477" s="24"/>
      <c r="C477" s="24"/>
      <c r="D477" s="24"/>
    </row>
    <row r="478" spans="1:4" ht="12.75" customHeight="1">
      <c r="A478" s="24"/>
      <c r="B478" s="24"/>
      <c r="C478" s="24"/>
      <c r="D478" s="24"/>
    </row>
    <row r="479" spans="1:4" ht="12.75" customHeight="1">
      <c r="A479" s="24"/>
      <c r="B479" s="24"/>
      <c r="C479" s="24"/>
      <c r="D479" s="24"/>
    </row>
    <row r="480" spans="1:4" ht="12.75" customHeight="1">
      <c r="A480" s="24"/>
      <c r="B480" s="24"/>
      <c r="C480" s="24"/>
      <c r="D480" s="24"/>
    </row>
    <row r="481" spans="1:4" ht="12.75" customHeight="1">
      <c r="A481" s="24"/>
      <c r="B481" s="24"/>
      <c r="C481" s="24"/>
      <c r="D481" s="24"/>
    </row>
    <row r="482" spans="1:4" ht="12.75" customHeight="1">
      <c r="A482" s="24"/>
      <c r="B482" s="24"/>
      <c r="C482" s="24"/>
      <c r="D482" s="24"/>
    </row>
    <row r="483" spans="1:4" ht="12.75" customHeight="1">
      <c r="A483" s="24"/>
      <c r="B483" s="24"/>
      <c r="C483" s="24"/>
      <c r="D483" s="24"/>
    </row>
    <row r="484" spans="1:4" ht="12.75" customHeight="1">
      <c r="A484" s="24"/>
      <c r="B484" s="24"/>
      <c r="C484" s="24"/>
      <c r="D484" s="24"/>
    </row>
    <row r="485" spans="1:4" ht="12.75" customHeight="1">
      <c r="A485" s="24"/>
      <c r="B485" s="24"/>
      <c r="C485" s="24"/>
      <c r="D485" s="24"/>
    </row>
    <row r="486" spans="1:4" ht="12.75" customHeight="1">
      <c r="A486" s="24"/>
      <c r="B486" s="24"/>
      <c r="C486" s="24"/>
      <c r="D486" s="24"/>
    </row>
    <row r="487" spans="1:4" ht="12.75" customHeight="1">
      <c r="A487" s="24"/>
      <c r="B487" s="24"/>
      <c r="C487" s="24"/>
      <c r="D487" s="24"/>
    </row>
    <row r="488" spans="1:4" ht="12.75" customHeight="1">
      <c r="A488" s="24"/>
      <c r="B488" s="24"/>
      <c r="C488" s="24"/>
      <c r="D488" s="24"/>
    </row>
    <row r="489" spans="1:4" ht="12.75" customHeight="1">
      <c r="A489" s="24"/>
      <c r="B489" s="24"/>
      <c r="C489" s="24"/>
      <c r="D489" s="24"/>
    </row>
    <row r="490" spans="1:4" ht="12.75" customHeight="1">
      <c r="A490" s="24"/>
      <c r="B490" s="24"/>
      <c r="C490" s="24"/>
      <c r="D490" s="24"/>
    </row>
    <row r="491" spans="1:4" ht="12.75" customHeight="1">
      <c r="A491" s="24"/>
      <c r="B491" s="24"/>
      <c r="C491" s="24"/>
      <c r="D491" s="24"/>
    </row>
    <row r="492" spans="1:4" ht="12.75" customHeight="1">
      <c r="A492" s="24"/>
      <c r="B492" s="24"/>
      <c r="C492" s="24"/>
      <c r="D492" s="24"/>
    </row>
    <row r="493" spans="1:4" ht="12.75" customHeight="1">
      <c r="A493" s="24"/>
      <c r="B493" s="24"/>
      <c r="C493" s="24"/>
      <c r="D493" s="24"/>
    </row>
    <row r="494" spans="1:4" ht="12.75" customHeight="1">
      <c r="A494" s="24"/>
      <c r="B494" s="24"/>
      <c r="C494" s="24"/>
      <c r="D494" s="24"/>
    </row>
    <row r="495" spans="1:4" ht="12.75" customHeight="1">
      <c r="A495" s="24"/>
      <c r="B495" s="24"/>
      <c r="C495" s="24"/>
      <c r="D495" s="24"/>
    </row>
    <row r="496" spans="1:4" ht="12.75" customHeight="1">
      <c r="A496" s="24"/>
      <c r="B496" s="24"/>
      <c r="C496" s="24"/>
      <c r="D496" s="24"/>
    </row>
    <row r="497" spans="1:4" ht="12.75" customHeight="1">
      <c r="A497" s="24"/>
      <c r="B497" s="24"/>
      <c r="C497" s="24"/>
      <c r="D497" s="24"/>
    </row>
    <row r="498" spans="1:4" ht="12.75" customHeight="1">
      <c r="A498" s="24"/>
      <c r="B498" s="24"/>
      <c r="C498" s="24"/>
      <c r="D498" s="24"/>
    </row>
    <row r="499" spans="1:4" ht="12.75" customHeight="1">
      <c r="A499" s="24"/>
      <c r="B499" s="24"/>
      <c r="C499" s="24"/>
      <c r="D499" s="24"/>
    </row>
    <row r="500" spans="1:4" ht="12.75" customHeight="1">
      <c r="A500" s="24"/>
      <c r="B500" s="24"/>
      <c r="C500" s="24"/>
      <c r="D500" s="24"/>
    </row>
    <row r="501" spans="1:4" ht="12.75" customHeight="1">
      <c r="A501" s="24"/>
      <c r="B501" s="24"/>
      <c r="C501" s="24"/>
      <c r="D501" s="24"/>
    </row>
    <row r="502" spans="1:4" ht="12.75" customHeight="1">
      <c r="A502" s="24"/>
      <c r="B502" s="24"/>
      <c r="C502" s="24"/>
      <c r="D502" s="24"/>
    </row>
    <row r="503" spans="1:4" ht="12.75" customHeight="1">
      <c r="A503" s="24"/>
      <c r="B503" s="24"/>
      <c r="C503" s="24"/>
      <c r="D503" s="24"/>
    </row>
    <row r="504" spans="1:4" ht="12.75" customHeight="1">
      <c r="A504" s="24"/>
      <c r="B504" s="24"/>
      <c r="C504" s="24"/>
      <c r="D504" s="24"/>
    </row>
    <row r="505" spans="1:4" ht="12.75" customHeight="1">
      <c r="A505" s="24"/>
      <c r="B505" s="24"/>
      <c r="C505" s="24"/>
      <c r="D505" s="24"/>
    </row>
    <row r="506" spans="1:4" ht="12.75" customHeight="1">
      <c r="A506" s="24"/>
      <c r="B506" s="24"/>
      <c r="C506" s="24"/>
      <c r="D506" s="24"/>
    </row>
    <row r="507" spans="1:4" ht="12.75" customHeight="1">
      <c r="A507" s="24"/>
      <c r="B507" s="24"/>
      <c r="C507" s="24"/>
      <c r="D507" s="24"/>
    </row>
    <row r="508" spans="1:4" ht="12.75" customHeight="1">
      <c r="A508" s="24"/>
      <c r="B508" s="24"/>
      <c r="C508" s="24"/>
      <c r="D508" s="24"/>
    </row>
    <row r="509" spans="1:4" ht="12.75" customHeight="1">
      <c r="A509" s="24"/>
      <c r="B509" s="24"/>
      <c r="C509" s="24"/>
      <c r="D509" s="24"/>
    </row>
    <row r="510" spans="1:4" ht="12.75" customHeight="1">
      <c r="A510" s="24"/>
      <c r="B510" s="24"/>
      <c r="C510" s="24"/>
      <c r="D510" s="24"/>
    </row>
    <row r="511" spans="1:4" ht="12.75" customHeight="1">
      <c r="A511" s="24"/>
      <c r="B511" s="24"/>
      <c r="C511" s="24"/>
      <c r="D511" s="24"/>
    </row>
    <row r="512" spans="1:4" ht="12.75" customHeight="1">
      <c r="A512" s="24"/>
      <c r="B512" s="24"/>
      <c r="C512" s="24"/>
      <c r="D512" s="24"/>
    </row>
    <row r="513" spans="1:4" ht="12.75" customHeight="1">
      <c r="A513" s="24"/>
      <c r="B513" s="24"/>
      <c r="C513" s="24"/>
      <c r="D513" s="24"/>
    </row>
    <row r="514" spans="1:4" ht="12.75" customHeight="1">
      <c r="A514" s="24"/>
      <c r="B514" s="24"/>
      <c r="C514" s="24"/>
      <c r="D514" s="24"/>
    </row>
    <row r="515" spans="1:4" ht="12.75" customHeight="1">
      <c r="A515" s="24"/>
      <c r="B515" s="24"/>
      <c r="C515" s="24"/>
      <c r="D515" s="24"/>
    </row>
    <row r="516" spans="1:4" ht="12.75" customHeight="1">
      <c r="A516" s="24"/>
      <c r="B516" s="24"/>
      <c r="C516" s="24"/>
      <c r="D516" s="24"/>
    </row>
    <row r="517" spans="1:4" ht="12.75" customHeight="1">
      <c r="A517" s="24"/>
      <c r="B517" s="24"/>
      <c r="C517" s="24"/>
      <c r="D517" s="24"/>
    </row>
    <row r="518" spans="1:4" ht="12.75" customHeight="1">
      <c r="A518" s="24"/>
      <c r="B518" s="24"/>
      <c r="C518" s="24"/>
      <c r="D518" s="24"/>
    </row>
    <row r="519" spans="1:4" ht="12.75" customHeight="1">
      <c r="A519" s="24"/>
      <c r="B519" s="24"/>
      <c r="C519" s="24"/>
      <c r="D519" s="24"/>
    </row>
    <row r="520" spans="1:4" ht="12.75" customHeight="1">
      <c r="A520" s="24"/>
      <c r="B520" s="24"/>
      <c r="C520" s="24"/>
      <c r="D520" s="24"/>
    </row>
    <row r="521" spans="1:4" ht="12.75" customHeight="1">
      <c r="A521" s="24"/>
      <c r="B521" s="24"/>
      <c r="C521" s="24"/>
      <c r="D521" s="24"/>
    </row>
    <row r="522" spans="1:4" ht="12.75" customHeight="1">
      <c r="A522" s="24"/>
      <c r="B522" s="24"/>
      <c r="C522" s="24"/>
      <c r="D522" s="24"/>
    </row>
    <row r="523" spans="1:4" ht="12.75" customHeight="1">
      <c r="A523" s="24"/>
      <c r="B523" s="24"/>
      <c r="C523" s="24"/>
      <c r="D523" s="24"/>
    </row>
    <row r="524" spans="1:4" ht="12.75" customHeight="1">
      <c r="A524" s="24"/>
      <c r="B524" s="24"/>
      <c r="C524" s="24"/>
      <c r="D524" s="24"/>
    </row>
    <row r="525" spans="1:4" ht="12.75" customHeight="1">
      <c r="A525" s="24"/>
      <c r="B525" s="24"/>
      <c r="C525" s="24"/>
      <c r="D525" s="24"/>
    </row>
    <row r="526" spans="1:4" ht="12.75" customHeight="1">
      <c r="A526" s="24"/>
      <c r="B526" s="24"/>
      <c r="C526" s="24"/>
      <c r="D526" s="24"/>
    </row>
    <row r="527" spans="1:4" ht="12.75" customHeight="1">
      <c r="A527" s="24"/>
      <c r="B527" s="24"/>
      <c r="C527" s="24"/>
      <c r="D527" s="24"/>
    </row>
    <row r="528" spans="1:4" ht="12.75" customHeight="1">
      <c r="A528" s="24"/>
      <c r="B528" s="24"/>
      <c r="C528" s="24"/>
      <c r="D528" s="24"/>
    </row>
    <row r="529" spans="1:4" ht="12.75" customHeight="1">
      <c r="A529" s="24"/>
      <c r="B529" s="24"/>
      <c r="C529" s="24"/>
      <c r="D529" s="24"/>
    </row>
    <row r="530" spans="1:4" ht="12.75" customHeight="1">
      <c r="A530" s="24"/>
      <c r="B530" s="24"/>
      <c r="C530" s="24"/>
      <c r="D530" s="24"/>
    </row>
    <row r="531" spans="1:4" ht="12.75" customHeight="1">
      <c r="A531" s="24"/>
      <c r="B531" s="24"/>
      <c r="C531" s="24"/>
      <c r="D531" s="24"/>
    </row>
    <row r="532" spans="1:4" ht="12.75" customHeight="1">
      <c r="A532" s="24"/>
      <c r="B532" s="24"/>
      <c r="C532" s="24"/>
      <c r="D532" s="24"/>
    </row>
    <row r="533" spans="1:4" ht="12.75" customHeight="1">
      <c r="A533" s="24"/>
      <c r="B533" s="24"/>
      <c r="C533" s="24"/>
      <c r="D533" s="24"/>
    </row>
    <row r="534" spans="1:4" ht="12.75" customHeight="1">
      <c r="A534" s="24"/>
      <c r="B534" s="24"/>
      <c r="C534" s="24"/>
      <c r="D534" s="24"/>
    </row>
    <row r="535" spans="1:4" ht="12.75" customHeight="1">
      <c r="A535" s="24"/>
      <c r="B535" s="24"/>
      <c r="C535" s="24"/>
      <c r="D535" s="24"/>
    </row>
    <row r="536" spans="1:4" ht="12.75" customHeight="1">
      <c r="A536" s="24"/>
      <c r="B536" s="24"/>
      <c r="C536" s="24"/>
      <c r="D536" s="24"/>
    </row>
    <row r="537" spans="1:4" ht="12.75" customHeight="1">
      <c r="A537" s="24"/>
      <c r="B537" s="24"/>
      <c r="C537" s="24"/>
      <c r="D537" s="24"/>
    </row>
    <row r="538" spans="1:4" ht="12.75" customHeight="1">
      <c r="A538" s="24"/>
      <c r="B538" s="24"/>
      <c r="C538" s="24"/>
      <c r="D538" s="24"/>
    </row>
    <row r="539" spans="1:4" ht="12.75" customHeight="1">
      <c r="A539" s="24"/>
      <c r="B539" s="24"/>
      <c r="C539" s="24"/>
      <c r="D539" s="24"/>
    </row>
    <row r="540" spans="1:4" ht="12.75" customHeight="1">
      <c r="A540" s="24"/>
      <c r="B540" s="24"/>
      <c r="C540" s="24"/>
      <c r="D540" s="24"/>
    </row>
    <row r="541" spans="1:4" ht="12.75" customHeight="1">
      <c r="A541" s="24"/>
      <c r="B541" s="24"/>
      <c r="C541" s="24"/>
      <c r="D541" s="24"/>
    </row>
    <row r="542" spans="1:4" ht="12.75" customHeight="1">
      <c r="A542" s="24"/>
      <c r="B542" s="24"/>
      <c r="C542" s="24"/>
      <c r="D542" s="24"/>
    </row>
    <row r="543" spans="1:4" ht="12.75" customHeight="1">
      <c r="A543" s="24"/>
      <c r="B543" s="24"/>
      <c r="C543" s="24"/>
      <c r="D543" s="24"/>
    </row>
    <row r="544" spans="1:4" ht="12.75" customHeight="1">
      <c r="A544" s="24"/>
      <c r="B544" s="24"/>
      <c r="C544" s="24"/>
      <c r="D544" s="24"/>
    </row>
    <row r="545" spans="1:4" ht="12.75" customHeight="1">
      <c r="A545" s="24"/>
      <c r="B545" s="24"/>
      <c r="C545" s="24"/>
      <c r="D545" s="24"/>
    </row>
    <row r="546" spans="1:4" ht="12.75" customHeight="1">
      <c r="A546" s="24"/>
      <c r="B546" s="24"/>
      <c r="C546" s="24"/>
      <c r="D546" s="24"/>
    </row>
    <row r="547" spans="1:4" ht="12.75" customHeight="1">
      <c r="A547" s="24"/>
      <c r="B547" s="24"/>
      <c r="C547" s="24"/>
      <c r="D547" s="24"/>
    </row>
    <row r="548" spans="1:4" ht="12.75" customHeight="1">
      <c r="A548" s="24"/>
      <c r="B548" s="24"/>
      <c r="C548" s="24"/>
      <c r="D548" s="24"/>
    </row>
    <row r="549" spans="1:4" ht="12.75" customHeight="1">
      <c r="A549" s="24"/>
      <c r="B549" s="24"/>
      <c r="C549" s="24"/>
      <c r="D549" s="24"/>
    </row>
    <row r="550" spans="1:4" ht="12.75" customHeight="1">
      <c r="A550" s="24"/>
      <c r="B550" s="24"/>
      <c r="C550" s="24"/>
      <c r="D550" s="24"/>
    </row>
    <row r="551" spans="1:4" ht="12.75" customHeight="1">
      <c r="A551" s="24"/>
      <c r="B551" s="24"/>
      <c r="C551" s="24"/>
      <c r="D551" s="24"/>
    </row>
    <row r="552" spans="1:4" ht="12.75" customHeight="1">
      <c r="A552" s="24"/>
      <c r="B552" s="24"/>
      <c r="C552" s="24"/>
      <c r="D552" s="24"/>
    </row>
    <row r="553" spans="1:4" ht="12.75" customHeight="1">
      <c r="A553" s="24"/>
      <c r="B553" s="24"/>
      <c r="C553" s="24"/>
      <c r="D553" s="24"/>
    </row>
    <row r="554" spans="1:4" ht="12.75" customHeight="1">
      <c r="A554" s="24"/>
      <c r="B554" s="24"/>
      <c r="C554" s="24"/>
      <c r="D554" s="24"/>
    </row>
    <row r="555" spans="1:4" ht="12.75" customHeight="1">
      <c r="A555" s="24"/>
      <c r="B555" s="24"/>
      <c r="C555" s="24"/>
      <c r="D555" s="24"/>
    </row>
    <row r="556" spans="1:4" ht="12.75" customHeight="1">
      <c r="A556" s="24"/>
      <c r="B556" s="24"/>
      <c r="C556" s="24"/>
      <c r="D556" s="24"/>
    </row>
    <row r="557" spans="1:4" ht="12.75" customHeight="1">
      <c r="A557" s="24"/>
      <c r="B557" s="24"/>
      <c r="C557" s="24"/>
      <c r="D557" s="24"/>
    </row>
    <row r="558" spans="1:4" ht="12.75" customHeight="1">
      <c r="A558" s="24"/>
      <c r="B558" s="24"/>
      <c r="C558" s="24"/>
      <c r="D558" s="24"/>
    </row>
    <row r="559" spans="1:4" ht="12.75" customHeight="1">
      <c r="A559" s="24"/>
      <c r="B559" s="24"/>
      <c r="C559" s="24"/>
      <c r="D559" s="24"/>
    </row>
    <row r="560" spans="1:4" ht="12.75" customHeight="1">
      <c r="A560" s="24"/>
      <c r="B560" s="24"/>
      <c r="C560" s="24"/>
      <c r="D560" s="24"/>
    </row>
    <row r="561" spans="1:4" ht="12.75" customHeight="1">
      <c r="A561" s="24"/>
      <c r="B561" s="24"/>
      <c r="C561" s="24"/>
      <c r="D561" s="24"/>
    </row>
    <row r="562" spans="1:4" ht="12.75" customHeight="1">
      <c r="A562" s="24"/>
      <c r="B562" s="24"/>
      <c r="C562" s="24"/>
      <c r="D562" s="24"/>
    </row>
    <row r="563" spans="1:4" ht="12.75" customHeight="1">
      <c r="A563" s="24"/>
      <c r="B563" s="24"/>
      <c r="C563" s="24"/>
      <c r="D563" s="24"/>
    </row>
    <row r="564" spans="1:4" ht="12.75" customHeight="1">
      <c r="A564" s="24"/>
      <c r="B564" s="24"/>
      <c r="C564" s="24"/>
      <c r="D564" s="24"/>
    </row>
    <row r="565" spans="1:4" ht="12.75" customHeight="1">
      <c r="A565" s="24"/>
      <c r="B565" s="24"/>
      <c r="C565" s="24"/>
      <c r="D565" s="24"/>
    </row>
    <row r="566" spans="1:4" ht="12.75" customHeight="1">
      <c r="A566" s="24"/>
      <c r="B566" s="24"/>
      <c r="C566" s="24"/>
      <c r="D566" s="24"/>
    </row>
    <row r="567" spans="1:4" ht="12.75" customHeight="1">
      <c r="A567" s="24"/>
      <c r="B567" s="24"/>
      <c r="C567" s="24"/>
      <c r="D567" s="24"/>
    </row>
    <row r="568" spans="1:4" ht="12.75" customHeight="1">
      <c r="A568" s="24"/>
      <c r="B568" s="24"/>
      <c r="C568" s="24"/>
      <c r="D568" s="24"/>
    </row>
    <row r="569" spans="1:4" ht="12.75" customHeight="1">
      <c r="A569" s="24"/>
      <c r="B569" s="24"/>
      <c r="C569" s="24"/>
      <c r="D569" s="24"/>
    </row>
    <row r="570" spans="1:4" ht="12.75" customHeight="1">
      <c r="A570" s="24"/>
      <c r="B570" s="24"/>
      <c r="C570" s="24"/>
      <c r="D570" s="24"/>
    </row>
    <row r="571" spans="1:4" ht="12.75" customHeight="1">
      <c r="A571" s="24"/>
      <c r="B571" s="24"/>
      <c r="C571" s="24"/>
      <c r="D571" s="24"/>
    </row>
    <row r="572" spans="1:4" ht="12.75" customHeight="1">
      <c r="A572" s="24"/>
      <c r="B572" s="24"/>
      <c r="C572" s="24"/>
      <c r="D572" s="24"/>
    </row>
    <row r="573" spans="1:4" ht="12.75" customHeight="1">
      <c r="A573" s="24"/>
      <c r="B573" s="24"/>
      <c r="C573" s="24"/>
      <c r="D573" s="24"/>
    </row>
    <row r="574" spans="1:4" ht="12.75" customHeight="1">
      <c r="A574" s="24"/>
      <c r="B574" s="24"/>
      <c r="C574" s="24"/>
      <c r="D574" s="24"/>
    </row>
    <row r="575" spans="1:4" ht="12.75" customHeight="1">
      <c r="A575" s="24"/>
      <c r="B575" s="24"/>
      <c r="C575" s="24"/>
      <c r="D575" s="24"/>
    </row>
    <row r="576" spans="1:4" ht="12.75" customHeight="1">
      <c r="A576" s="24"/>
      <c r="B576" s="24"/>
      <c r="C576" s="24"/>
      <c r="D576" s="24"/>
    </row>
    <row r="577" spans="1:4" ht="12.75" customHeight="1">
      <c r="A577" s="24"/>
      <c r="B577" s="24"/>
      <c r="C577" s="24"/>
      <c r="D577" s="24"/>
    </row>
    <row r="578" spans="1:4" ht="12.75" customHeight="1">
      <c r="A578" s="24"/>
      <c r="B578" s="24"/>
      <c r="C578" s="24"/>
      <c r="D578" s="24"/>
    </row>
    <row r="579" spans="1:4" ht="12.75" customHeight="1">
      <c r="A579" s="24"/>
      <c r="B579" s="24"/>
      <c r="C579" s="24"/>
      <c r="D579" s="24"/>
    </row>
    <row r="580" spans="1:4" ht="12.75" customHeight="1">
      <c r="A580" s="24"/>
      <c r="B580" s="24"/>
      <c r="C580" s="24"/>
      <c r="D580" s="24"/>
    </row>
    <row r="581" spans="1:4" ht="12.75" customHeight="1">
      <c r="A581" s="24"/>
      <c r="B581" s="24"/>
      <c r="C581" s="24"/>
      <c r="D581" s="24"/>
    </row>
    <row r="582" spans="1:4" ht="12.75" customHeight="1">
      <c r="A582" s="24"/>
      <c r="B582" s="24"/>
      <c r="C582" s="24"/>
      <c r="D582" s="24"/>
    </row>
    <row r="583" spans="1:4" ht="12.75" customHeight="1">
      <c r="A583" s="24"/>
      <c r="B583" s="24"/>
      <c r="C583" s="24"/>
      <c r="D583" s="24"/>
    </row>
    <row r="584" spans="1:4" ht="12.75" customHeight="1">
      <c r="A584" s="24"/>
      <c r="B584" s="24"/>
      <c r="C584" s="24"/>
      <c r="D584" s="24"/>
    </row>
    <row r="585" spans="1:4" ht="12.75" customHeight="1">
      <c r="A585" s="24"/>
      <c r="B585" s="24"/>
      <c r="C585" s="24"/>
      <c r="D585" s="24"/>
    </row>
    <row r="586" spans="1:4" ht="12.75" customHeight="1">
      <c r="A586" s="24"/>
      <c r="B586" s="24"/>
      <c r="C586" s="24"/>
      <c r="D586" s="24"/>
    </row>
    <row r="587" spans="1:4" ht="12.75" customHeight="1">
      <c r="A587" s="24"/>
      <c r="B587" s="24"/>
      <c r="C587" s="24"/>
      <c r="D587" s="24"/>
    </row>
    <row r="588" spans="1:4" ht="12.75" customHeight="1">
      <c r="A588" s="24"/>
      <c r="B588" s="24"/>
      <c r="C588" s="24"/>
      <c r="D588" s="24"/>
    </row>
    <row r="589" spans="1:4" ht="12.75" customHeight="1">
      <c r="A589" s="24"/>
      <c r="B589" s="24"/>
      <c r="C589" s="24"/>
      <c r="D589" s="24"/>
    </row>
    <row r="590" spans="1:4" ht="12.75" customHeight="1">
      <c r="A590" s="24"/>
      <c r="B590" s="24"/>
      <c r="C590" s="24"/>
      <c r="D590" s="24"/>
    </row>
    <row r="591" spans="1:4" ht="12.75" customHeight="1">
      <c r="A591" s="24"/>
      <c r="B591" s="24"/>
      <c r="C591" s="24"/>
      <c r="D591" s="24"/>
    </row>
    <row r="592" spans="1:4" ht="12.75" customHeight="1">
      <c r="A592" s="24"/>
      <c r="B592" s="24"/>
      <c r="C592" s="24"/>
      <c r="D592" s="24"/>
    </row>
    <row r="593" spans="1:4" ht="12.75" customHeight="1">
      <c r="A593" s="24"/>
      <c r="B593" s="24"/>
      <c r="C593" s="24"/>
      <c r="D593" s="24"/>
    </row>
    <row r="594" spans="1:4" ht="12.75" customHeight="1">
      <c r="A594" s="24"/>
      <c r="B594" s="24"/>
      <c r="C594" s="24"/>
      <c r="D594" s="24"/>
    </row>
    <row r="595" spans="1:4" ht="12.75" customHeight="1">
      <c r="A595" s="24"/>
      <c r="B595" s="24"/>
      <c r="C595" s="24"/>
      <c r="D595" s="24"/>
    </row>
    <row r="596" spans="1:4" ht="12.75" customHeight="1">
      <c r="A596" s="24"/>
      <c r="B596" s="24"/>
      <c r="C596" s="24"/>
      <c r="D596" s="24"/>
    </row>
    <row r="597" spans="1:4" ht="12.75" customHeight="1">
      <c r="A597" s="24"/>
      <c r="B597" s="24"/>
      <c r="C597" s="24"/>
      <c r="D597" s="24"/>
    </row>
    <row r="598" spans="1:4" ht="12.75" customHeight="1">
      <c r="A598" s="24"/>
      <c r="B598" s="24"/>
      <c r="C598" s="24"/>
      <c r="D598" s="24"/>
    </row>
    <row r="599" spans="1:4" ht="12.75" customHeight="1">
      <c r="A599" s="24"/>
      <c r="B599" s="24"/>
      <c r="C599" s="24"/>
      <c r="D599" s="24"/>
    </row>
    <row r="600" spans="1:4" ht="12.75" customHeight="1">
      <c r="A600" s="24"/>
      <c r="B600" s="24"/>
      <c r="C600" s="24"/>
      <c r="D600" s="24"/>
    </row>
    <row r="601" spans="1:4" ht="12.75" customHeight="1">
      <c r="A601" s="24"/>
      <c r="B601" s="24"/>
      <c r="C601" s="24"/>
      <c r="D601" s="24"/>
    </row>
    <row r="602" spans="1:4" ht="12.75" customHeight="1">
      <c r="A602" s="24"/>
      <c r="B602" s="24"/>
      <c r="C602" s="24"/>
      <c r="D602" s="24"/>
    </row>
    <row r="603" spans="1:4" ht="12.75" customHeight="1">
      <c r="A603" s="24"/>
      <c r="B603" s="24"/>
      <c r="C603" s="24"/>
      <c r="D603" s="24"/>
    </row>
    <row r="604" spans="1:4" ht="12.75" customHeight="1">
      <c r="A604" s="24"/>
      <c r="B604" s="24"/>
      <c r="C604" s="24"/>
      <c r="D604" s="24"/>
    </row>
    <row r="605" spans="1:4" ht="12.75" customHeight="1">
      <c r="A605" s="24"/>
      <c r="B605" s="24"/>
      <c r="C605" s="24"/>
      <c r="D605" s="24"/>
    </row>
    <row r="606" spans="1:4" ht="12.75" customHeight="1">
      <c r="A606" s="24"/>
      <c r="B606" s="24"/>
      <c r="C606" s="24"/>
      <c r="D606" s="24"/>
    </row>
    <row r="607" spans="1:4" ht="12.75" customHeight="1">
      <c r="A607" s="24"/>
      <c r="B607" s="24"/>
      <c r="C607" s="24"/>
      <c r="D607" s="24"/>
    </row>
    <row r="608" spans="1:4" ht="12.75" customHeight="1">
      <c r="A608" s="24"/>
      <c r="B608" s="24"/>
      <c r="C608" s="24"/>
      <c r="D608" s="24"/>
    </row>
    <row r="609" spans="1:4" ht="12.75" customHeight="1">
      <c r="A609" s="24"/>
      <c r="B609" s="24"/>
      <c r="C609" s="24"/>
      <c r="D609" s="24"/>
    </row>
    <row r="610" spans="1:4" ht="12.75" customHeight="1">
      <c r="A610" s="24"/>
      <c r="B610" s="24"/>
      <c r="C610" s="24"/>
      <c r="D610" s="24"/>
    </row>
    <row r="611" spans="1:4" ht="12.75" customHeight="1">
      <c r="A611" s="24"/>
      <c r="B611" s="24"/>
      <c r="C611" s="24"/>
      <c r="D611" s="24"/>
    </row>
    <row r="612" spans="1:4" ht="12.75" customHeight="1">
      <c r="A612" s="24"/>
      <c r="B612" s="24"/>
      <c r="C612" s="24"/>
      <c r="D612" s="24"/>
    </row>
    <row r="613" spans="1:4" ht="12.75" customHeight="1">
      <c r="A613" s="24"/>
      <c r="B613" s="24"/>
      <c r="C613" s="24"/>
      <c r="D613" s="24"/>
    </row>
    <row r="614" spans="1:4" ht="12.75" customHeight="1">
      <c r="A614" s="24"/>
      <c r="B614" s="24"/>
      <c r="C614" s="24"/>
      <c r="D614" s="24"/>
    </row>
    <row r="615" spans="1:4" ht="12.75" customHeight="1">
      <c r="A615" s="24"/>
      <c r="B615" s="24"/>
      <c r="C615" s="24"/>
      <c r="D615" s="24"/>
    </row>
    <row r="616" spans="1:4" ht="12.75" customHeight="1">
      <c r="A616" s="24"/>
      <c r="B616" s="24"/>
      <c r="C616" s="24"/>
      <c r="D616" s="24"/>
    </row>
    <row r="617" spans="1:4" ht="12.75" customHeight="1">
      <c r="A617" s="24"/>
      <c r="B617" s="24"/>
      <c r="C617" s="24"/>
      <c r="D617" s="24"/>
    </row>
    <row r="618" spans="1:4" ht="12.75" customHeight="1">
      <c r="A618" s="24"/>
      <c r="B618" s="24"/>
      <c r="C618" s="24"/>
      <c r="D618" s="24"/>
    </row>
    <row r="619" spans="1:4" ht="12.75" customHeight="1">
      <c r="A619" s="24"/>
      <c r="B619" s="24"/>
      <c r="C619" s="24"/>
      <c r="D619" s="24"/>
    </row>
    <row r="620" spans="1:4" ht="12.75" customHeight="1">
      <c r="A620" s="24"/>
      <c r="B620" s="24"/>
      <c r="C620" s="24"/>
      <c r="D620" s="24"/>
    </row>
    <row r="621" spans="1:4" ht="12.75" customHeight="1">
      <c r="A621" s="24"/>
      <c r="B621" s="24"/>
      <c r="C621" s="24"/>
      <c r="D621" s="24"/>
    </row>
    <row r="622" spans="1:4" ht="12.75" customHeight="1">
      <c r="A622" s="24"/>
      <c r="B622" s="24"/>
      <c r="C622" s="24"/>
      <c r="D622" s="24"/>
    </row>
    <row r="623" spans="1:4" ht="12.75" customHeight="1">
      <c r="A623" s="24"/>
      <c r="B623" s="24"/>
      <c r="C623" s="24"/>
      <c r="D623" s="24"/>
    </row>
    <row r="624" spans="1:4" ht="12.75" customHeight="1">
      <c r="A624" s="24"/>
      <c r="B624" s="24"/>
      <c r="C624" s="24"/>
      <c r="D624" s="24"/>
    </row>
    <row r="625" spans="1:4" ht="12.75" customHeight="1">
      <c r="A625" s="24"/>
      <c r="B625" s="24"/>
      <c r="C625" s="24"/>
      <c r="D625" s="24"/>
    </row>
    <row r="626" spans="1:4" ht="12.75" customHeight="1">
      <c r="A626" s="24"/>
      <c r="B626" s="24"/>
      <c r="C626" s="24"/>
      <c r="D626" s="24"/>
    </row>
    <row r="627" spans="1:4" ht="12.75" customHeight="1">
      <c r="A627" s="24"/>
      <c r="B627" s="24"/>
      <c r="C627" s="24"/>
      <c r="D627" s="24"/>
    </row>
    <row r="628" spans="1:4" ht="12.75" customHeight="1">
      <c r="A628" s="24"/>
      <c r="B628" s="24"/>
      <c r="C628" s="24"/>
      <c r="D628" s="24"/>
    </row>
    <row r="629" spans="1:4" ht="12.75" customHeight="1">
      <c r="A629" s="24"/>
      <c r="B629" s="24"/>
      <c r="C629" s="24"/>
      <c r="D629" s="24"/>
    </row>
    <row r="630" spans="1:4" ht="12.75" customHeight="1">
      <c r="A630" s="24"/>
      <c r="B630" s="24"/>
      <c r="C630" s="24"/>
      <c r="D630" s="24"/>
    </row>
    <row r="631" spans="1:4" ht="12.75" customHeight="1">
      <c r="A631" s="24"/>
      <c r="B631" s="24"/>
      <c r="C631" s="24"/>
      <c r="D631" s="24"/>
    </row>
    <row r="632" spans="1:4" ht="12.75" customHeight="1">
      <c r="A632" s="24"/>
      <c r="B632" s="24"/>
      <c r="C632" s="24"/>
      <c r="D632" s="24"/>
    </row>
    <row r="633" spans="1:4" ht="12.75" customHeight="1">
      <c r="A633" s="24"/>
      <c r="B633" s="24"/>
      <c r="C633" s="24"/>
      <c r="D633" s="24"/>
    </row>
    <row r="634" spans="1:4" ht="12.75" customHeight="1">
      <c r="A634" s="24"/>
      <c r="B634" s="24"/>
      <c r="C634" s="24"/>
      <c r="D634" s="24"/>
    </row>
    <row r="635" spans="1:4" ht="12.75" customHeight="1">
      <c r="A635" s="24"/>
      <c r="B635" s="24"/>
      <c r="C635" s="24"/>
      <c r="D635" s="24"/>
    </row>
    <row r="636" spans="1:4" ht="12.75" customHeight="1">
      <c r="A636" s="24"/>
      <c r="B636" s="24"/>
      <c r="C636" s="24"/>
      <c r="D636" s="24"/>
    </row>
    <row r="637" spans="1:4" ht="12.75" customHeight="1">
      <c r="A637" s="24"/>
      <c r="B637" s="24"/>
      <c r="C637" s="24"/>
      <c r="D637" s="24"/>
    </row>
    <row r="638" spans="1:4" ht="12.75" customHeight="1">
      <c r="A638" s="24"/>
      <c r="B638" s="24"/>
      <c r="C638" s="24"/>
      <c r="D638" s="24"/>
    </row>
    <row r="639" spans="1:4" ht="12.75" customHeight="1">
      <c r="A639" s="24"/>
      <c r="B639" s="24"/>
      <c r="C639" s="24"/>
      <c r="D639" s="24"/>
    </row>
    <row r="640" spans="1:4" ht="12.75" customHeight="1">
      <c r="A640" s="24"/>
      <c r="B640" s="24"/>
      <c r="C640" s="24"/>
      <c r="D640" s="24"/>
    </row>
    <row r="641" spans="1:4" ht="12.75" customHeight="1">
      <c r="A641" s="24"/>
      <c r="B641" s="24"/>
      <c r="C641" s="24"/>
      <c r="D641" s="24"/>
    </row>
    <row r="642" spans="1:4" ht="12.75" customHeight="1">
      <c r="A642" s="24"/>
      <c r="B642" s="24"/>
      <c r="C642" s="24"/>
      <c r="D642" s="24"/>
    </row>
    <row r="643" spans="1:4" ht="12.75" customHeight="1">
      <c r="A643" s="24"/>
      <c r="B643" s="24"/>
      <c r="C643" s="24"/>
      <c r="D643" s="24"/>
    </row>
    <row r="644" spans="1:4" ht="12.75" customHeight="1">
      <c r="A644" s="24"/>
      <c r="B644" s="24"/>
      <c r="C644" s="24"/>
      <c r="D644" s="24"/>
    </row>
    <row r="645" spans="1:4" ht="12.75" customHeight="1">
      <c r="A645" s="24"/>
      <c r="B645" s="24"/>
      <c r="C645" s="24"/>
      <c r="D645" s="24"/>
    </row>
    <row r="646" spans="1:4" ht="12.75" customHeight="1">
      <c r="A646" s="24"/>
      <c r="B646" s="24"/>
      <c r="C646" s="24"/>
      <c r="D646" s="24"/>
    </row>
    <row r="647" spans="1:4" ht="12.75" customHeight="1">
      <c r="A647" s="24"/>
      <c r="B647" s="24"/>
      <c r="C647" s="24"/>
      <c r="D647" s="24"/>
    </row>
    <row r="648" spans="1:4" ht="12.75" customHeight="1">
      <c r="A648" s="24"/>
      <c r="B648" s="24"/>
      <c r="C648" s="24"/>
      <c r="D648" s="24"/>
    </row>
    <row r="649" spans="1:4" ht="12.75" customHeight="1">
      <c r="A649" s="24"/>
      <c r="B649" s="24"/>
      <c r="C649" s="24"/>
      <c r="D649" s="24"/>
    </row>
    <row r="650" spans="1:4" ht="12.75" customHeight="1">
      <c r="A650" s="24"/>
      <c r="B650" s="24"/>
      <c r="C650" s="24"/>
      <c r="D650" s="24"/>
    </row>
    <row r="651" spans="1:4" ht="12.75" customHeight="1">
      <c r="A651" s="24"/>
      <c r="B651" s="24"/>
      <c r="C651" s="24"/>
      <c r="D651" s="24"/>
    </row>
    <row r="652" spans="1:4" ht="12.75" customHeight="1">
      <c r="A652" s="24"/>
      <c r="B652" s="24"/>
      <c r="C652" s="24"/>
      <c r="D652" s="24"/>
    </row>
    <row r="653" spans="1:4" ht="12.75" customHeight="1">
      <c r="A653" s="24"/>
      <c r="B653" s="24"/>
      <c r="C653" s="24"/>
      <c r="D653" s="24"/>
    </row>
    <row r="654" spans="1:4" ht="12.75" customHeight="1">
      <c r="A654" s="24"/>
      <c r="B654" s="24"/>
      <c r="C654" s="24"/>
      <c r="D654" s="24"/>
    </row>
    <row r="655" spans="1:4" ht="12.75" customHeight="1">
      <c r="A655" s="24"/>
      <c r="B655" s="24"/>
      <c r="C655" s="24"/>
      <c r="D655" s="24"/>
    </row>
    <row r="656" spans="1:4" ht="12.75" customHeight="1">
      <c r="A656" s="24"/>
      <c r="B656" s="24"/>
      <c r="C656" s="24"/>
      <c r="D656" s="24"/>
    </row>
    <row r="657" spans="1:4" ht="12.75" customHeight="1">
      <c r="A657" s="24"/>
      <c r="B657" s="24"/>
      <c r="C657" s="24"/>
      <c r="D657" s="24"/>
    </row>
    <row r="658" spans="1:4" ht="12.75" customHeight="1">
      <c r="A658" s="24"/>
      <c r="B658" s="24"/>
      <c r="C658" s="24"/>
      <c r="D658" s="24"/>
    </row>
    <row r="659" spans="1:4" ht="12.75" customHeight="1">
      <c r="A659" s="24"/>
      <c r="B659" s="24"/>
      <c r="C659" s="24"/>
      <c r="D659" s="24"/>
    </row>
    <row r="660" spans="1:4" ht="12.75" customHeight="1">
      <c r="A660" s="24"/>
      <c r="B660" s="24"/>
      <c r="C660" s="24"/>
      <c r="D660" s="24"/>
    </row>
    <row r="661" spans="1:4" ht="12.75" customHeight="1">
      <c r="A661" s="24"/>
      <c r="B661" s="24"/>
      <c r="C661" s="24"/>
      <c r="D661" s="24"/>
    </row>
    <row r="662" spans="1:4" ht="12.75" customHeight="1">
      <c r="A662" s="24"/>
      <c r="B662" s="24"/>
      <c r="C662" s="24"/>
      <c r="D662" s="24"/>
    </row>
    <row r="663" spans="1:4" ht="12.75" customHeight="1">
      <c r="A663" s="24"/>
      <c r="B663" s="24"/>
      <c r="C663" s="24"/>
      <c r="D663" s="24"/>
    </row>
    <row r="664" spans="1:4" ht="12.75" customHeight="1">
      <c r="A664" s="24"/>
      <c r="B664" s="24"/>
      <c r="C664" s="24"/>
      <c r="D664" s="24"/>
    </row>
    <row r="665" spans="1:4" ht="12.75" customHeight="1">
      <c r="A665" s="24"/>
      <c r="B665" s="24"/>
      <c r="C665" s="24"/>
      <c r="D665" s="24"/>
    </row>
    <row r="666" spans="1:4" ht="12.75" customHeight="1">
      <c r="A666" s="24"/>
      <c r="B666" s="24"/>
      <c r="C666" s="24"/>
      <c r="D666" s="24"/>
    </row>
    <row r="667" spans="1:4" ht="12.75" customHeight="1">
      <c r="A667" s="24"/>
      <c r="B667" s="24"/>
      <c r="C667" s="24"/>
      <c r="D667" s="24"/>
    </row>
    <row r="668" spans="1:4" ht="12.75" customHeight="1">
      <c r="A668" s="24"/>
      <c r="B668" s="24"/>
      <c r="C668" s="24"/>
      <c r="D668" s="24"/>
    </row>
    <row r="669" spans="1:4" ht="12.75" customHeight="1">
      <c r="A669" s="24"/>
      <c r="B669" s="24"/>
      <c r="C669" s="24"/>
      <c r="D669" s="24"/>
    </row>
    <row r="670" spans="1:4" ht="12.75" customHeight="1">
      <c r="A670" s="24"/>
      <c r="B670" s="24"/>
      <c r="C670" s="24"/>
      <c r="D670" s="24"/>
    </row>
    <row r="671" spans="1:4" ht="12.75" customHeight="1">
      <c r="A671" s="24"/>
      <c r="B671" s="24"/>
      <c r="C671" s="24"/>
      <c r="D671" s="24"/>
    </row>
    <row r="672" spans="1:4" ht="12.75" customHeight="1">
      <c r="A672" s="24"/>
      <c r="B672" s="24"/>
      <c r="C672" s="24"/>
      <c r="D672" s="24"/>
    </row>
    <row r="673" spans="1:4" ht="12.75" customHeight="1">
      <c r="A673" s="24"/>
      <c r="B673" s="24"/>
      <c r="C673" s="24"/>
      <c r="D673" s="24"/>
    </row>
    <row r="674" spans="1:4" ht="12.75" customHeight="1">
      <c r="A674" s="24"/>
      <c r="B674" s="24"/>
      <c r="C674" s="24"/>
      <c r="D674" s="24"/>
    </row>
    <row r="675" spans="1:4" ht="12.75" customHeight="1">
      <c r="A675" s="24"/>
      <c r="B675" s="24"/>
      <c r="C675" s="24"/>
      <c r="D675" s="24"/>
    </row>
    <row r="676" spans="1:4" ht="12.75" customHeight="1">
      <c r="A676" s="24"/>
      <c r="B676" s="24"/>
      <c r="C676" s="24"/>
      <c r="D676" s="24"/>
    </row>
    <row r="677" spans="1:4" ht="12.75" customHeight="1">
      <c r="A677" s="24"/>
      <c r="B677" s="24"/>
      <c r="C677" s="24"/>
      <c r="D677" s="24"/>
    </row>
    <row r="678" spans="1:4" ht="12.75" customHeight="1">
      <c r="A678" s="24"/>
      <c r="B678" s="24"/>
      <c r="C678" s="24"/>
      <c r="D678" s="24"/>
    </row>
    <row r="679" spans="1:4" ht="12.75" customHeight="1">
      <c r="A679" s="24"/>
      <c r="B679" s="24"/>
      <c r="C679" s="24"/>
      <c r="D679" s="24"/>
    </row>
    <row r="680" spans="1:4" ht="12.75" customHeight="1">
      <c r="A680" s="24"/>
      <c r="B680" s="24"/>
      <c r="C680" s="24"/>
      <c r="D680" s="24"/>
    </row>
    <row r="681" spans="1:4" ht="12.75" customHeight="1">
      <c r="A681" s="24"/>
      <c r="B681" s="24"/>
      <c r="C681" s="24"/>
      <c r="D681" s="24"/>
    </row>
    <row r="682" spans="1:4" ht="12.75" customHeight="1">
      <c r="A682" s="24"/>
      <c r="B682" s="24"/>
      <c r="C682" s="24"/>
      <c r="D682" s="24"/>
    </row>
    <row r="683" spans="1:4" ht="12.75" customHeight="1">
      <c r="A683" s="24"/>
      <c r="B683" s="24"/>
      <c r="C683" s="24"/>
      <c r="D683" s="24"/>
    </row>
    <row r="684" spans="1:4" ht="12.75" customHeight="1">
      <c r="A684" s="24"/>
      <c r="B684" s="24"/>
      <c r="C684" s="24"/>
      <c r="D684" s="24"/>
    </row>
    <row r="685" spans="1:4" ht="12.75" customHeight="1">
      <c r="A685" s="24"/>
      <c r="B685" s="24"/>
      <c r="C685" s="24"/>
      <c r="D685" s="24"/>
    </row>
    <row r="686" spans="1:4" ht="12.75" customHeight="1">
      <c r="A686" s="24"/>
      <c r="B686" s="24"/>
      <c r="C686" s="24"/>
      <c r="D686" s="24"/>
    </row>
    <row r="687" spans="1:4" ht="12.75" customHeight="1">
      <c r="A687" s="24"/>
      <c r="B687" s="24"/>
      <c r="C687" s="24"/>
      <c r="D687" s="24"/>
    </row>
    <row r="688" spans="1:4" ht="12.75" customHeight="1">
      <c r="A688" s="24"/>
      <c r="B688" s="24"/>
      <c r="C688" s="24"/>
      <c r="D688" s="24"/>
    </row>
    <row r="689" spans="1:4" ht="12.75" customHeight="1">
      <c r="A689" s="24"/>
      <c r="B689" s="24"/>
      <c r="C689" s="24"/>
      <c r="D689" s="24"/>
    </row>
    <row r="690" spans="1:4" ht="12.75" customHeight="1">
      <c r="A690" s="24"/>
      <c r="B690" s="24"/>
      <c r="C690" s="24"/>
      <c r="D690" s="24"/>
    </row>
    <row r="691" spans="1:4" ht="12.75" customHeight="1">
      <c r="A691" s="24"/>
      <c r="B691" s="24"/>
      <c r="C691" s="24"/>
      <c r="D691" s="24"/>
    </row>
    <row r="692" spans="1:4" ht="12.75" customHeight="1">
      <c r="A692" s="24"/>
      <c r="B692" s="24"/>
      <c r="C692" s="24"/>
      <c r="D692" s="24"/>
    </row>
    <row r="693" spans="1:4" ht="12.75" customHeight="1">
      <c r="A693" s="24"/>
      <c r="B693" s="24"/>
      <c r="C693" s="24"/>
      <c r="D693" s="24"/>
    </row>
    <row r="694" spans="1:4" ht="12.75" customHeight="1">
      <c r="A694" s="24"/>
      <c r="B694" s="24"/>
      <c r="C694" s="24"/>
      <c r="D694" s="24"/>
    </row>
    <row r="695" spans="1:4" ht="12.75" customHeight="1">
      <c r="A695" s="24"/>
      <c r="B695" s="24"/>
      <c r="C695" s="24"/>
      <c r="D695" s="24"/>
    </row>
    <row r="696" spans="1:4" ht="12.75" customHeight="1">
      <c r="A696" s="24"/>
      <c r="B696" s="24"/>
      <c r="C696" s="24"/>
      <c r="D696" s="24"/>
    </row>
    <row r="697" spans="1:4" ht="12.75" customHeight="1">
      <c r="A697" s="24"/>
      <c r="B697" s="24"/>
      <c r="C697" s="24"/>
      <c r="D697" s="24"/>
    </row>
    <row r="698" spans="1:4" ht="12.75" customHeight="1">
      <c r="A698" s="24"/>
      <c r="B698" s="24"/>
      <c r="C698" s="24"/>
      <c r="D698" s="24"/>
    </row>
    <row r="699" spans="1:4" ht="12.75" customHeight="1">
      <c r="A699" s="24"/>
      <c r="B699" s="24"/>
      <c r="C699" s="24"/>
      <c r="D699" s="24"/>
    </row>
    <row r="700" spans="1:4" ht="12.75" customHeight="1">
      <c r="A700" s="24"/>
      <c r="B700" s="24"/>
      <c r="C700" s="24"/>
      <c r="D700" s="24"/>
    </row>
    <row r="701" spans="1:4" ht="12.75" customHeight="1">
      <c r="A701" s="24"/>
      <c r="B701" s="24"/>
      <c r="C701" s="24"/>
      <c r="D701" s="24"/>
    </row>
    <row r="702" spans="1:4" ht="12.75" customHeight="1">
      <c r="A702" s="24"/>
      <c r="B702" s="24"/>
      <c r="C702" s="24"/>
      <c r="D702" s="24"/>
    </row>
    <row r="703" spans="1:4" ht="12.75" customHeight="1">
      <c r="A703" s="24"/>
      <c r="B703" s="24"/>
      <c r="C703" s="24"/>
      <c r="D703" s="24"/>
    </row>
    <row r="704" spans="1:4" ht="12.75" customHeight="1">
      <c r="A704" s="24"/>
      <c r="B704" s="24"/>
      <c r="C704" s="24"/>
      <c r="D704" s="24"/>
    </row>
    <row r="705" spans="1:4" ht="12.75" customHeight="1">
      <c r="A705" s="24"/>
      <c r="B705" s="24"/>
      <c r="C705" s="24"/>
      <c r="D705" s="24"/>
    </row>
    <row r="706" spans="1:4" ht="12.75" customHeight="1">
      <c r="A706" s="24"/>
      <c r="B706" s="24"/>
      <c r="C706" s="24"/>
      <c r="D706" s="24"/>
    </row>
    <row r="707" spans="1:4" ht="12.75" customHeight="1">
      <c r="A707" s="24"/>
      <c r="B707" s="24"/>
      <c r="C707" s="24"/>
      <c r="D707" s="24"/>
    </row>
    <row r="708" spans="1:4" ht="12.75" customHeight="1">
      <c r="A708" s="24"/>
      <c r="B708" s="24"/>
      <c r="C708" s="24"/>
      <c r="D708" s="24"/>
    </row>
    <row r="709" spans="1:4" ht="12.75" customHeight="1">
      <c r="A709" s="24"/>
      <c r="B709" s="24"/>
      <c r="C709" s="24"/>
      <c r="D709" s="24"/>
    </row>
    <row r="710" spans="1:4" ht="12.75" customHeight="1">
      <c r="A710" s="24"/>
      <c r="B710" s="24"/>
      <c r="C710" s="24"/>
      <c r="D710" s="24"/>
    </row>
    <row r="711" spans="1:4" ht="12.75" customHeight="1">
      <c r="A711" s="24"/>
      <c r="B711" s="24"/>
      <c r="C711" s="24"/>
      <c r="D711" s="24"/>
    </row>
    <row r="712" spans="1:4" ht="12.75" customHeight="1">
      <c r="A712" s="24"/>
      <c r="B712" s="24"/>
      <c r="C712" s="24"/>
      <c r="D712" s="24"/>
    </row>
    <row r="713" spans="1:4" ht="12.75" customHeight="1">
      <c r="A713" s="24"/>
      <c r="B713" s="24"/>
      <c r="C713" s="24"/>
      <c r="D713" s="24"/>
    </row>
    <row r="714" spans="1:4" ht="12.75" customHeight="1">
      <c r="A714" s="24"/>
      <c r="B714" s="24"/>
      <c r="C714" s="24"/>
      <c r="D714" s="24"/>
    </row>
    <row r="715" spans="1:4" ht="12.75" customHeight="1">
      <c r="A715" s="24"/>
      <c r="B715" s="24"/>
      <c r="C715" s="24"/>
      <c r="D715" s="24"/>
    </row>
    <row r="716" spans="1:4" ht="12.75" customHeight="1">
      <c r="A716" s="24"/>
      <c r="B716" s="24"/>
      <c r="C716" s="24"/>
      <c r="D716" s="24"/>
    </row>
    <row r="717" spans="1:4" ht="12.75" customHeight="1">
      <c r="A717" s="24"/>
      <c r="B717" s="24"/>
      <c r="C717" s="24"/>
      <c r="D717" s="24"/>
    </row>
    <row r="718" spans="1:4" ht="12.75" customHeight="1">
      <c r="A718" s="24"/>
      <c r="B718" s="24"/>
      <c r="C718" s="24"/>
      <c r="D718" s="24"/>
    </row>
    <row r="719" spans="1:4" ht="12.75" customHeight="1">
      <c r="A719" s="24"/>
      <c r="B719" s="24"/>
      <c r="C719" s="24"/>
      <c r="D719" s="24"/>
    </row>
    <row r="720" spans="1:4" ht="12.75" customHeight="1">
      <c r="A720" s="24"/>
      <c r="B720" s="24"/>
      <c r="C720" s="24"/>
      <c r="D720" s="24"/>
    </row>
    <row r="721" spans="1:4" ht="12.75" customHeight="1">
      <c r="A721" s="24"/>
      <c r="B721" s="24"/>
      <c r="C721" s="24"/>
      <c r="D721" s="24"/>
    </row>
    <row r="722" spans="1:4" ht="12.75" customHeight="1">
      <c r="A722" s="24"/>
      <c r="B722" s="24"/>
      <c r="C722" s="24"/>
      <c r="D722" s="24"/>
    </row>
    <row r="723" spans="1:4" ht="12.75" customHeight="1">
      <c r="A723" s="24"/>
      <c r="B723" s="24"/>
      <c r="C723" s="24"/>
      <c r="D723" s="24"/>
    </row>
    <row r="724" spans="1:4" ht="12.75" customHeight="1">
      <c r="A724" s="24"/>
      <c r="B724" s="24"/>
      <c r="C724" s="24"/>
      <c r="D724" s="24"/>
    </row>
    <row r="725" spans="1:4" ht="12.75" customHeight="1">
      <c r="A725" s="24"/>
      <c r="B725" s="24"/>
      <c r="C725" s="24"/>
      <c r="D725" s="24"/>
    </row>
    <row r="726" spans="1:4" ht="12.75" customHeight="1">
      <c r="A726" s="24"/>
      <c r="B726" s="24"/>
      <c r="C726" s="24"/>
      <c r="D726" s="24"/>
    </row>
    <row r="727" spans="1:4" ht="12.75" customHeight="1">
      <c r="A727" s="24"/>
      <c r="B727" s="24"/>
      <c r="C727" s="24"/>
      <c r="D727" s="24"/>
    </row>
    <row r="728" spans="1:4" ht="12.75" customHeight="1">
      <c r="A728" s="24"/>
      <c r="B728" s="24"/>
      <c r="C728" s="24"/>
      <c r="D728" s="24"/>
    </row>
    <row r="729" spans="1:4" ht="12.75" customHeight="1">
      <c r="A729" s="24"/>
      <c r="B729" s="24"/>
      <c r="C729" s="24"/>
      <c r="D729" s="24"/>
    </row>
    <row r="730" spans="1:4" ht="12.75" customHeight="1">
      <c r="A730" s="24"/>
      <c r="B730" s="24"/>
      <c r="C730" s="24"/>
      <c r="D730" s="24"/>
    </row>
    <row r="731" spans="1:4" ht="12.75" customHeight="1">
      <c r="A731" s="24"/>
      <c r="B731" s="24"/>
      <c r="C731" s="24"/>
      <c r="D731" s="24"/>
    </row>
    <row r="732" spans="1:4" ht="12.75" customHeight="1">
      <c r="A732" s="24"/>
      <c r="B732" s="24"/>
      <c r="C732" s="24"/>
      <c r="D732" s="24"/>
    </row>
    <row r="733" spans="1:4" ht="12.75" customHeight="1">
      <c r="A733" s="24"/>
      <c r="B733" s="24"/>
      <c r="C733" s="24"/>
      <c r="D733" s="24"/>
    </row>
    <row r="734" spans="1:4" ht="12.75" customHeight="1">
      <c r="A734" s="24"/>
      <c r="B734" s="24"/>
      <c r="C734" s="24"/>
      <c r="D734" s="24"/>
    </row>
    <row r="735" spans="1:4" ht="12.75" customHeight="1">
      <c r="A735" s="24"/>
      <c r="B735" s="24"/>
      <c r="C735" s="24"/>
      <c r="D735" s="24"/>
    </row>
    <row r="736" spans="1:4" ht="12.75" customHeight="1">
      <c r="A736" s="24"/>
      <c r="B736" s="24"/>
      <c r="C736" s="24"/>
      <c r="D736" s="24"/>
    </row>
    <row r="737" spans="1:4" ht="12.75" customHeight="1">
      <c r="A737" s="24"/>
      <c r="B737" s="24"/>
      <c r="C737" s="24"/>
      <c r="D737" s="24"/>
    </row>
    <row r="738" spans="1:4" ht="12.75" customHeight="1">
      <c r="A738" s="24"/>
      <c r="B738" s="24"/>
      <c r="C738" s="24"/>
      <c r="D738" s="24"/>
    </row>
    <row r="739" spans="1:4" ht="12.75" customHeight="1">
      <c r="A739" s="24"/>
      <c r="B739" s="24"/>
      <c r="C739" s="24"/>
      <c r="D739" s="24"/>
    </row>
    <row r="740" spans="1:4" ht="12.75" customHeight="1">
      <c r="A740" s="24"/>
      <c r="B740" s="24"/>
      <c r="C740" s="24"/>
      <c r="D740" s="24"/>
    </row>
    <row r="741" spans="1:4" ht="12.75" customHeight="1">
      <c r="A741" s="24"/>
      <c r="B741" s="24"/>
      <c r="C741" s="24"/>
      <c r="D741" s="24"/>
    </row>
    <row r="742" spans="1:4" ht="12.75" customHeight="1">
      <c r="A742" s="24"/>
      <c r="B742" s="24"/>
      <c r="C742" s="24"/>
      <c r="D742" s="24"/>
    </row>
    <row r="743" spans="1:4" ht="12.75" customHeight="1">
      <c r="A743" s="24"/>
      <c r="B743" s="24"/>
      <c r="C743" s="24"/>
      <c r="D743" s="24"/>
    </row>
    <row r="744" spans="1:4" ht="12.75" customHeight="1">
      <c r="A744" s="24"/>
      <c r="B744" s="24"/>
      <c r="C744" s="24"/>
      <c r="D744" s="24"/>
    </row>
    <row r="745" spans="1:4" ht="12.75" customHeight="1">
      <c r="A745" s="24"/>
      <c r="B745" s="24"/>
      <c r="C745" s="24"/>
      <c r="D745" s="24"/>
    </row>
    <row r="746" spans="1:4" ht="12.75" customHeight="1">
      <c r="A746" s="24"/>
      <c r="B746" s="24"/>
      <c r="C746" s="24"/>
      <c r="D746" s="24"/>
    </row>
    <row r="747" spans="1:4" ht="12.75" customHeight="1">
      <c r="A747" s="24"/>
      <c r="B747" s="24"/>
      <c r="C747" s="24"/>
      <c r="D747" s="24"/>
    </row>
    <row r="748" spans="1:4" ht="12.75" customHeight="1">
      <c r="A748" s="24"/>
      <c r="B748" s="24"/>
      <c r="C748" s="24"/>
      <c r="D748" s="24"/>
    </row>
    <row r="749" spans="1:4" ht="12.75" customHeight="1">
      <c r="A749" s="24"/>
      <c r="B749" s="24"/>
      <c r="C749" s="24"/>
      <c r="D749" s="24"/>
    </row>
    <row r="750" spans="1:4" ht="12.75" customHeight="1">
      <c r="A750" s="24"/>
      <c r="B750" s="24"/>
      <c r="C750" s="24"/>
      <c r="D750" s="24"/>
    </row>
    <row r="751" spans="1:4" ht="12.75" customHeight="1">
      <c r="A751" s="24"/>
      <c r="B751" s="24"/>
      <c r="C751" s="24"/>
      <c r="D751" s="24"/>
    </row>
    <row r="752" spans="1:4" ht="12.75" customHeight="1">
      <c r="A752" s="24"/>
      <c r="B752" s="24"/>
      <c r="C752" s="24"/>
      <c r="D752" s="24"/>
    </row>
    <row r="753" spans="1:4" ht="12.75" customHeight="1">
      <c r="A753" s="24"/>
      <c r="B753" s="24"/>
      <c r="C753" s="24"/>
      <c r="D753" s="24"/>
    </row>
    <row r="754" spans="1:4" ht="12.75" customHeight="1">
      <c r="A754" s="24"/>
      <c r="B754" s="24"/>
      <c r="C754" s="24"/>
      <c r="D754" s="24"/>
    </row>
    <row r="755" spans="1:4" ht="12.75" customHeight="1">
      <c r="A755" s="24"/>
      <c r="B755" s="24"/>
      <c r="C755" s="24"/>
      <c r="D755" s="24"/>
    </row>
    <row r="756" spans="1:4" ht="12.75" customHeight="1">
      <c r="A756" s="24"/>
      <c r="B756" s="24"/>
      <c r="C756" s="24"/>
      <c r="D756" s="24"/>
    </row>
    <row r="757" spans="1:4" ht="12.75" customHeight="1">
      <c r="A757" s="24"/>
      <c r="B757" s="24"/>
      <c r="C757" s="24"/>
      <c r="D757" s="24"/>
    </row>
    <row r="758" spans="1:4" ht="12.75" customHeight="1">
      <c r="A758" s="24"/>
      <c r="B758" s="24"/>
      <c r="C758" s="24"/>
      <c r="D758" s="24"/>
    </row>
    <row r="759" spans="1:4" ht="12.75" customHeight="1">
      <c r="A759" s="24"/>
      <c r="B759" s="24"/>
      <c r="C759" s="24"/>
      <c r="D759" s="24"/>
    </row>
    <row r="760" spans="1:4" ht="12.75" customHeight="1">
      <c r="A760" s="24"/>
      <c r="B760" s="24"/>
      <c r="C760" s="24"/>
      <c r="D760" s="24"/>
    </row>
    <row r="761" spans="1:4" ht="12.75" customHeight="1">
      <c r="A761" s="24"/>
      <c r="B761" s="24"/>
      <c r="C761" s="24"/>
      <c r="D761" s="24"/>
    </row>
    <row r="762" spans="1:4" ht="12.75" customHeight="1">
      <c r="A762" s="24"/>
      <c r="B762" s="24"/>
      <c r="C762" s="24"/>
      <c r="D762" s="24"/>
    </row>
    <row r="763" spans="1:4" ht="12.75" customHeight="1">
      <c r="A763" s="24"/>
      <c r="B763" s="24"/>
      <c r="C763" s="24"/>
      <c r="D763" s="24"/>
    </row>
    <row r="764" spans="1:4" ht="12.75" customHeight="1">
      <c r="A764" s="24"/>
      <c r="B764" s="24"/>
      <c r="C764" s="24"/>
      <c r="D764" s="24"/>
    </row>
    <row r="765" spans="1:4" ht="12.75" customHeight="1">
      <c r="A765" s="24"/>
      <c r="B765" s="24"/>
      <c r="C765" s="24"/>
      <c r="D765" s="24"/>
    </row>
    <row r="766" spans="1:4" ht="12.75" customHeight="1">
      <c r="A766" s="24"/>
      <c r="B766" s="24"/>
      <c r="C766" s="24"/>
      <c r="D766" s="24"/>
    </row>
    <row r="767" spans="1:4" ht="12.75" customHeight="1">
      <c r="A767" s="24"/>
      <c r="B767" s="24"/>
      <c r="C767" s="24"/>
      <c r="D767" s="24"/>
    </row>
    <row r="768" spans="1:4" ht="12.75" customHeight="1">
      <c r="A768" s="24"/>
      <c r="B768" s="24"/>
      <c r="C768" s="24"/>
      <c r="D768" s="24"/>
    </row>
    <row r="769" spans="1:4" ht="12.75" customHeight="1">
      <c r="A769" s="24"/>
      <c r="B769" s="24"/>
      <c r="C769" s="24"/>
      <c r="D769" s="24"/>
    </row>
    <row r="770" spans="1:4" ht="12.75" customHeight="1">
      <c r="A770" s="24"/>
      <c r="B770" s="24"/>
      <c r="C770" s="24"/>
      <c r="D770" s="24"/>
    </row>
    <row r="771" spans="1:4" ht="12.75" customHeight="1">
      <c r="A771" s="24"/>
      <c r="B771" s="24"/>
      <c r="C771" s="24"/>
      <c r="D771" s="24"/>
    </row>
    <row r="772" spans="1:4" ht="12.75" customHeight="1">
      <c r="A772" s="24"/>
      <c r="B772" s="24"/>
      <c r="C772" s="24"/>
      <c r="D772" s="24"/>
    </row>
    <row r="773" spans="1:4" ht="12.75" customHeight="1">
      <c r="A773" s="24"/>
      <c r="B773" s="24"/>
      <c r="C773" s="24"/>
      <c r="D773" s="24"/>
    </row>
    <row r="774" spans="1:4" ht="12.75" customHeight="1">
      <c r="A774" s="24"/>
      <c r="B774" s="24"/>
      <c r="C774" s="24"/>
      <c r="D774" s="24"/>
    </row>
    <row r="775" spans="1:4" ht="12.75" customHeight="1">
      <c r="A775" s="24"/>
      <c r="B775" s="24"/>
      <c r="C775" s="24"/>
      <c r="D775" s="24"/>
    </row>
    <row r="776" spans="1:4" ht="12.75" customHeight="1">
      <c r="A776" s="24"/>
      <c r="B776" s="24"/>
      <c r="C776" s="24"/>
      <c r="D776" s="24"/>
    </row>
    <row r="777" spans="1:4" ht="12.75" customHeight="1">
      <c r="A777" s="24"/>
      <c r="B777" s="24"/>
      <c r="C777" s="24"/>
      <c r="D777" s="24"/>
    </row>
    <row r="778" spans="1:4" ht="12.75" customHeight="1">
      <c r="A778" s="24"/>
      <c r="B778" s="24"/>
      <c r="C778" s="24"/>
      <c r="D778" s="24"/>
    </row>
    <row r="779" spans="1:4" ht="12.75" customHeight="1">
      <c r="A779" s="24"/>
      <c r="B779" s="24"/>
      <c r="C779" s="24"/>
      <c r="D779" s="24"/>
    </row>
    <row r="780" spans="1:4" ht="12.75" customHeight="1">
      <c r="A780" s="24"/>
      <c r="B780" s="24"/>
      <c r="C780" s="24"/>
      <c r="D780" s="24"/>
    </row>
    <row r="781" spans="1:4" ht="12.75" customHeight="1">
      <c r="A781" s="24"/>
      <c r="B781" s="24"/>
      <c r="C781" s="24"/>
      <c r="D781" s="24"/>
    </row>
    <row r="782" spans="1:4" ht="12.75" customHeight="1">
      <c r="A782" s="24"/>
      <c r="B782" s="24"/>
      <c r="C782" s="24"/>
      <c r="D782" s="24"/>
    </row>
    <row r="783" spans="1:4" ht="12.75" customHeight="1">
      <c r="A783" s="24"/>
      <c r="B783" s="24"/>
      <c r="C783" s="24"/>
      <c r="D783" s="24"/>
    </row>
    <row r="784" spans="1:4" ht="12.75" customHeight="1">
      <c r="A784" s="24"/>
      <c r="B784" s="24"/>
      <c r="C784" s="24"/>
      <c r="D784" s="24"/>
    </row>
    <row r="785" spans="1:4" ht="12.75" customHeight="1">
      <c r="A785" s="24"/>
      <c r="B785" s="24"/>
      <c r="C785" s="24"/>
      <c r="D785" s="24"/>
    </row>
    <row r="786" spans="1:4" ht="12.75" customHeight="1">
      <c r="A786" s="24"/>
      <c r="B786" s="24"/>
      <c r="C786" s="24"/>
      <c r="D786" s="24"/>
    </row>
    <row r="787" spans="1:4" ht="12.75" customHeight="1">
      <c r="A787" s="24"/>
      <c r="B787" s="24"/>
      <c r="C787" s="24"/>
      <c r="D787" s="24"/>
    </row>
    <row r="788" spans="1:4" ht="12.75" customHeight="1">
      <c r="A788" s="24"/>
      <c r="B788" s="24"/>
      <c r="C788" s="24"/>
      <c r="D788" s="24"/>
    </row>
    <row r="789" spans="1:4" ht="12.75" customHeight="1">
      <c r="A789" s="24"/>
      <c r="B789" s="24"/>
      <c r="C789" s="24"/>
      <c r="D789" s="24"/>
    </row>
  </sheetData>
  <mergeCells count="127">
    <mergeCell ref="A111:D111"/>
    <mergeCell ref="A112:D112"/>
    <mergeCell ref="B113:C113"/>
    <mergeCell ref="B114:C114"/>
    <mergeCell ref="B115:C115"/>
    <mergeCell ref="A116:C116"/>
    <mergeCell ref="A117:D117"/>
    <mergeCell ref="B99:C99"/>
    <mergeCell ref="B100:C100"/>
    <mergeCell ref="B101:C101"/>
    <mergeCell ref="A105:C105"/>
    <mergeCell ref="A106:D106"/>
    <mergeCell ref="A107:D107"/>
    <mergeCell ref="B108:C108"/>
    <mergeCell ref="B109:C109"/>
    <mergeCell ref="A110:C110"/>
    <mergeCell ref="A90:D90"/>
    <mergeCell ref="A91:D91"/>
    <mergeCell ref="A92:D92"/>
    <mergeCell ref="A93:C93"/>
    <mergeCell ref="A94:D94"/>
    <mergeCell ref="B95:C95"/>
    <mergeCell ref="B96:C96"/>
    <mergeCell ref="B97:C97"/>
    <mergeCell ref="B98:C98"/>
    <mergeCell ref="A79:C79"/>
    <mergeCell ref="A80:D80"/>
    <mergeCell ref="A81:D81"/>
    <mergeCell ref="B82:C82"/>
    <mergeCell ref="B83:C83"/>
    <mergeCell ref="B84:C84"/>
    <mergeCell ref="B86:C86"/>
    <mergeCell ref="B87:C87"/>
    <mergeCell ref="A89:C89"/>
    <mergeCell ref="B148:C148"/>
    <mergeCell ref="B149:C149"/>
    <mergeCell ref="A150:C150"/>
    <mergeCell ref="B151:C151"/>
    <mergeCell ref="B152:C152"/>
    <mergeCell ref="A153:C153"/>
    <mergeCell ref="A141:C141"/>
    <mergeCell ref="A142:D142"/>
    <mergeCell ref="A143:D143"/>
    <mergeCell ref="B144:C144"/>
    <mergeCell ref="B145:C145"/>
    <mergeCell ref="B146:C146"/>
    <mergeCell ref="B147:C147"/>
    <mergeCell ref="B123:C123"/>
    <mergeCell ref="B124:C124"/>
    <mergeCell ref="C139:C140"/>
    <mergeCell ref="D139:D140"/>
    <mergeCell ref="A125:C125"/>
    <mergeCell ref="A126:D126"/>
    <mergeCell ref="A127:D127"/>
    <mergeCell ref="A130:D130"/>
    <mergeCell ref="A132:D132"/>
    <mergeCell ref="A134:D134"/>
    <mergeCell ref="A135:A140"/>
    <mergeCell ref="A50:D50"/>
    <mergeCell ref="A51:D51"/>
    <mergeCell ref="A62:D62"/>
    <mergeCell ref="A63:D63"/>
    <mergeCell ref="A118:D118"/>
    <mergeCell ref="B119:C119"/>
    <mergeCell ref="B120:C120"/>
    <mergeCell ref="B121:C121"/>
    <mergeCell ref="B122:C122"/>
    <mergeCell ref="B64:C64"/>
    <mergeCell ref="B65:C65"/>
    <mergeCell ref="B66:C66"/>
    <mergeCell ref="B67:C67"/>
    <mergeCell ref="B68:C68"/>
    <mergeCell ref="B69:C69"/>
    <mergeCell ref="B70:C70"/>
    <mergeCell ref="B71:C71"/>
    <mergeCell ref="A72:C72"/>
    <mergeCell ref="A73:D73"/>
    <mergeCell ref="A74:D74"/>
    <mergeCell ref="B75:C75"/>
    <mergeCell ref="B76:C76"/>
    <mergeCell ref="B77:C77"/>
    <mergeCell ref="B78:C78"/>
    <mergeCell ref="B38:C38"/>
    <mergeCell ref="B39:C39"/>
    <mergeCell ref="A40:D40"/>
    <mergeCell ref="A41:D41"/>
    <mergeCell ref="A42:D42"/>
    <mergeCell ref="A43:D43"/>
    <mergeCell ref="B44:C44"/>
    <mergeCell ref="A47:C47"/>
    <mergeCell ref="A49:C4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20:D20"/>
    <mergeCell ref="A21:D21"/>
    <mergeCell ref="B22:C22"/>
    <mergeCell ref="B23:C23"/>
    <mergeCell ref="B24:C24"/>
    <mergeCell ref="B25:C25"/>
    <mergeCell ref="B26:C26"/>
    <mergeCell ref="A27:D27"/>
    <mergeCell ref="A28:D28"/>
    <mergeCell ref="B11:C11"/>
    <mergeCell ref="B12:C12"/>
    <mergeCell ref="B13:C13"/>
    <mergeCell ref="A14:D14"/>
    <mergeCell ref="A15:D15"/>
    <mergeCell ref="A16:D16"/>
    <mergeCell ref="A17:D17"/>
    <mergeCell ref="A18:D18"/>
    <mergeCell ref="A19:D19"/>
    <mergeCell ref="A1:D1"/>
    <mergeCell ref="A2:D2"/>
    <mergeCell ref="A3:D3"/>
    <mergeCell ref="A4:D4"/>
    <mergeCell ref="A5:D5"/>
    <mergeCell ref="A6:D7"/>
    <mergeCell ref="A8:D8"/>
    <mergeCell ref="A9:D9"/>
    <mergeCell ref="B10:C10"/>
  </mergeCells>
  <pageMargins left="0.51181102362204722" right="0.51181102362204722" top="0.78740157480314965" bottom="0.78740157480314965" header="0" footer="0"/>
  <pageSetup scale="7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E6E6"/>
    <pageSetUpPr fitToPage="1"/>
  </sheetPr>
  <dimension ref="A1:Z1000"/>
  <sheetViews>
    <sheetView showGridLines="0" workbookViewId="0">
      <selection sqref="A1:H1"/>
    </sheetView>
  </sheetViews>
  <sheetFormatPr defaultColWidth="14.42578125" defaultRowHeight="15" customHeight="1"/>
  <cols>
    <col min="1" max="1" width="27.42578125" customWidth="1"/>
    <col min="2" max="2" width="14" customWidth="1"/>
    <col min="3" max="3" width="14.140625" customWidth="1"/>
    <col min="4" max="6" width="13.85546875" customWidth="1"/>
    <col min="7" max="7" width="13.5703125" customWidth="1"/>
    <col min="8" max="9" width="12" customWidth="1"/>
    <col min="10" max="10" width="9.140625" customWidth="1"/>
    <col min="11" max="26" width="8.7109375" customWidth="1"/>
  </cols>
  <sheetData>
    <row r="1" spans="1:26" ht="18">
      <c r="A1" s="142" t="s">
        <v>214</v>
      </c>
      <c r="B1" s="143"/>
      <c r="C1" s="143"/>
      <c r="D1" s="143"/>
      <c r="E1" s="143"/>
      <c r="F1" s="143"/>
      <c r="G1" s="143"/>
      <c r="H1" s="144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30" customHeight="1">
      <c r="A2" s="26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178" t="s">
        <v>215</v>
      </c>
      <c r="C3" s="143"/>
      <c r="D3" s="143"/>
      <c r="E3" s="143"/>
      <c r="F3" s="144"/>
      <c r="G3" s="28" t="s">
        <v>216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29" t="s">
        <v>217</v>
      </c>
      <c r="B4" s="29" t="s">
        <v>218</v>
      </c>
      <c r="C4" s="29" t="s">
        <v>219</v>
      </c>
      <c r="D4" s="29" t="s">
        <v>220</v>
      </c>
      <c r="E4" s="29" t="s">
        <v>221</v>
      </c>
      <c r="F4" s="29" t="s">
        <v>222</v>
      </c>
      <c r="G4" s="30" t="s">
        <v>223</v>
      </c>
      <c r="H4" s="29" t="s">
        <v>224</v>
      </c>
      <c r="I4" s="26"/>
      <c r="J4" s="31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32" t="s">
        <v>225</v>
      </c>
      <c r="B5" s="33">
        <v>3.6999999999999998E-2</v>
      </c>
      <c r="C5" s="33">
        <v>0.06</v>
      </c>
      <c r="D5" s="33">
        <v>0.03</v>
      </c>
      <c r="E5" s="34">
        <v>1.49E-2</v>
      </c>
      <c r="F5" s="34">
        <v>1.17E-2</v>
      </c>
      <c r="G5" s="34">
        <v>0.05</v>
      </c>
      <c r="H5" s="35">
        <f t="shared" ref="H5:H6" si="0">AVERAGE(B5:F5)</f>
        <v>3.0719999999999997E-2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32" t="s">
        <v>226</v>
      </c>
      <c r="B6" s="33">
        <v>6.7900000000000002E-2</v>
      </c>
      <c r="C6" s="33">
        <v>3.4099999999999998E-2</v>
      </c>
      <c r="D6" s="33">
        <v>0.03</v>
      </c>
      <c r="E6" s="34">
        <v>1.6E-2</v>
      </c>
      <c r="F6" s="34">
        <v>0.01</v>
      </c>
      <c r="G6" s="34">
        <v>8.3799999999999999E-2</v>
      </c>
      <c r="H6" s="35">
        <f t="shared" si="0"/>
        <v>3.1600000000000003E-2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A1:H1"/>
    <mergeCell ref="B3:F3"/>
  </mergeCells>
  <printOptions horizontalCentered="1"/>
  <pageMargins left="0.25" right="0.25" top="0.75" bottom="0.75" header="0" footer="0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E6E6"/>
    <pageSetUpPr fitToPage="1"/>
  </sheetPr>
  <dimension ref="A1:Y999"/>
  <sheetViews>
    <sheetView showGridLines="0" workbookViewId="0">
      <selection sqref="A1:F1"/>
    </sheetView>
  </sheetViews>
  <sheetFormatPr defaultColWidth="14.42578125" defaultRowHeight="15" customHeight="1"/>
  <cols>
    <col min="1" max="1" width="9.140625" customWidth="1"/>
    <col min="2" max="2" width="62.7109375" customWidth="1"/>
    <col min="3" max="4" width="11.140625" customWidth="1"/>
    <col min="5" max="5" width="15.42578125" customWidth="1"/>
    <col min="6" max="6" width="14.7109375" customWidth="1"/>
    <col min="7" max="24" width="9.140625" customWidth="1"/>
    <col min="25" max="25" width="8.7109375" customWidth="1"/>
  </cols>
  <sheetData>
    <row r="1" spans="1:25" ht="22.5" customHeight="1">
      <c r="A1" s="142" t="s">
        <v>227</v>
      </c>
      <c r="B1" s="143"/>
      <c r="C1" s="143"/>
      <c r="D1" s="143"/>
      <c r="E1" s="143"/>
      <c r="F1" s="144"/>
      <c r="U1" s="36"/>
      <c r="V1" s="36"/>
      <c r="W1" s="36"/>
      <c r="X1" s="36"/>
      <c r="Y1" s="36"/>
    </row>
    <row r="2" spans="1:25" ht="12.75">
      <c r="A2" s="31"/>
      <c r="B2" s="31"/>
      <c r="C2" s="31"/>
      <c r="D2" s="31"/>
      <c r="E2" s="31"/>
      <c r="F2" s="31"/>
      <c r="Y2" s="36"/>
    </row>
    <row r="3" spans="1:25" ht="12.75" customHeight="1">
      <c r="A3" s="182" t="s">
        <v>228</v>
      </c>
      <c r="B3" s="183"/>
      <c r="C3" s="183"/>
      <c r="D3" s="183"/>
      <c r="E3" s="183"/>
      <c r="F3" s="184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2.75" customHeight="1">
      <c r="A4" s="29" t="s">
        <v>229</v>
      </c>
      <c r="B4" s="29" t="s">
        <v>230</v>
      </c>
      <c r="C4" s="29" t="s">
        <v>231</v>
      </c>
      <c r="D4" s="29" t="s">
        <v>232</v>
      </c>
      <c r="E4" s="37" t="s">
        <v>233</v>
      </c>
      <c r="F4" s="29" t="s">
        <v>234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2.75">
      <c r="A5" s="38">
        <v>1</v>
      </c>
      <c r="B5" s="39" t="s">
        <v>235</v>
      </c>
      <c r="C5" s="1" t="s">
        <v>236</v>
      </c>
      <c r="D5" s="40">
        <v>20</v>
      </c>
      <c r="E5" s="41">
        <v>23.39</v>
      </c>
      <c r="F5" s="42">
        <f t="shared" ref="F5:F8" si="0">D5*E5</f>
        <v>467.8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25.5">
      <c r="A6" s="38">
        <v>2</v>
      </c>
      <c r="B6" s="39" t="s">
        <v>237</v>
      </c>
      <c r="C6" s="1" t="s">
        <v>236</v>
      </c>
      <c r="D6" s="43">
        <v>10</v>
      </c>
      <c r="E6" s="44">
        <v>27.22</v>
      </c>
      <c r="F6" s="42">
        <f t="shared" si="0"/>
        <v>272.2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25.5">
      <c r="A7" s="38">
        <v>3</v>
      </c>
      <c r="B7" s="39" t="s">
        <v>238</v>
      </c>
      <c r="C7" s="1" t="s">
        <v>236</v>
      </c>
      <c r="D7" s="40">
        <v>20</v>
      </c>
      <c r="E7" s="41">
        <v>39.229999999999997</v>
      </c>
      <c r="F7" s="42">
        <f t="shared" si="0"/>
        <v>784.59999999999991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2.75">
      <c r="A8" s="38">
        <v>4</v>
      </c>
      <c r="B8" s="39" t="s">
        <v>239</v>
      </c>
      <c r="C8" s="1" t="s">
        <v>240</v>
      </c>
      <c r="D8" s="40">
        <v>20</v>
      </c>
      <c r="E8" s="41">
        <v>6.33</v>
      </c>
      <c r="F8" s="42">
        <f t="shared" si="0"/>
        <v>126.6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12.75">
      <c r="A9" s="179" t="s">
        <v>241</v>
      </c>
      <c r="B9" s="143"/>
      <c r="C9" s="143"/>
      <c r="D9" s="143"/>
      <c r="E9" s="180"/>
      <c r="F9" s="45">
        <f>SUM(F5:F8)</f>
        <v>1651.1999999999998</v>
      </c>
    </row>
    <row r="10" spans="1:25" ht="12.75" customHeight="1">
      <c r="A10" s="179" t="s">
        <v>242</v>
      </c>
      <c r="B10" s="143"/>
      <c r="C10" s="143"/>
      <c r="D10" s="143"/>
      <c r="E10" s="180"/>
      <c r="F10" s="45">
        <f>(F9/12)/'cálculo m²'!K3</f>
        <v>27.532270829431059</v>
      </c>
    </row>
    <row r="11" spans="1:25" ht="12.75" customHeight="1">
      <c r="A11" s="181" t="s">
        <v>243</v>
      </c>
      <c r="B11" s="143"/>
      <c r="C11" s="143"/>
      <c r="D11" s="143"/>
      <c r="E11" s="180"/>
      <c r="F11" s="46">
        <f>F10-(0.0925*F10)</f>
        <v>24.985535777708687</v>
      </c>
      <c r="G11" s="36"/>
      <c r="H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2.75" customHeight="1">
      <c r="A12" s="185"/>
      <c r="B12" s="186"/>
      <c r="C12" s="186"/>
      <c r="D12" s="186"/>
      <c r="E12" s="186"/>
      <c r="F12" s="187"/>
      <c r="G12" s="36"/>
      <c r="H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2.75">
      <c r="A13" s="188" t="s">
        <v>244</v>
      </c>
      <c r="B13" s="189"/>
      <c r="C13" s="189"/>
      <c r="D13" s="189"/>
      <c r="E13" s="189"/>
      <c r="F13" s="190"/>
      <c r="G13" s="36"/>
      <c r="H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12.75" customHeight="1">
      <c r="A14" s="29" t="s">
        <v>229</v>
      </c>
      <c r="B14" s="29" t="s">
        <v>230</v>
      </c>
      <c r="C14" s="29" t="s">
        <v>231</v>
      </c>
      <c r="D14" s="29" t="s">
        <v>232</v>
      </c>
      <c r="E14" s="37" t="s">
        <v>233</v>
      </c>
      <c r="F14" s="29" t="s">
        <v>234</v>
      </c>
      <c r="G14" s="36"/>
      <c r="H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51">
      <c r="A15" s="38">
        <v>5</v>
      </c>
      <c r="B15" s="39" t="s">
        <v>245</v>
      </c>
      <c r="C15" s="1" t="s">
        <v>236</v>
      </c>
      <c r="D15" s="43">
        <v>10</v>
      </c>
      <c r="E15" s="41">
        <v>49.22</v>
      </c>
      <c r="F15" s="42">
        <f t="shared" ref="F15:F19" si="1">D15*E15</f>
        <v>492.2</v>
      </c>
      <c r="G15" s="36"/>
      <c r="H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38.25">
      <c r="A16" s="38">
        <v>6</v>
      </c>
      <c r="B16" s="39" t="s">
        <v>246</v>
      </c>
      <c r="C16" s="1" t="s">
        <v>236</v>
      </c>
      <c r="D16" s="43">
        <v>10</v>
      </c>
      <c r="E16" s="41">
        <v>49.38</v>
      </c>
      <c r="F16" s="42">
        <f t="shared" si="1"/>
        <v>493.8</v>
      </c>
      <c r="G16" s="36"/>
      <c r="H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12.75">
      <c r="A17" s="47">
        <v>7</v>
      </c>
      <c r="B17" s="48" t="s">
        <v>247</v>
      </c>
      <c r="C17" s="49" t="s">
        <v>236</v>
      </c>
      <c r="D17" s="50">
        <v>300</v>
      </c>
      <c r="E17" s="51">
        <v>5.7</v>
      </c>
      <c r="F17" s="52">
        <f t="shared" si="1"/>
        <v>1710</v>
      </c>
      <c r="G17" s="36"/>
      <c r="H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51">
      <c r="A18" s="47">
        <v>8</v>
      </c>
      <c r="B18" s="48" t="s">
        <v>248</v>
      </c>
      <c r="C18" s="50" t="s">
        <v>249</v>
      </c>
      <c r="D18" s="50">
        <v>10</v>
      </c>
      <c r="E18" s="51">
        <v>47.13</v>
      </c>
      <c r="F18" s="52">
        <f t="shared" si="1"/>
        <v>471.3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12.75">
      <c r="A19" s="47">
        <v>9</v>
      </c>
      <c r="B19" s="48" t="s">
        <v>250</v>
      </c>
      <c r="C19" s="49" t="s">
        <v>236</v>
      </c>
      <c r="D19" s="50">
        <v>20</v>
      </c>
      <c r="E19" s="51">
        <v>6.55</v>
      </c>
      <c r="F19" s="52">
        <f t="shared" si="1"/>
        <v>131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12.75" customHeight="1">
      <c r="A20" s="179" t="s">
        <v>241</v>
      </c>
      <c r="B20" s="143"/>
      <c r="C20" s="143"/>
      <c r="D20" s="143"/>
      <c r="E20" s="180"/>
      <c r="F20" s="45">
        <f>SUM(F15:F19)</f>
        <v>3298.3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2.75" customHeight="1">
      <c r="A21" s="179" t="s">
        <v>242</v>
      </c>
      <c r="B21" s="143"/>
      <c r="C21" s="143"/>
      <c r="D21" s="143"/>
      <c r="E21" s="180"/>
      <c r="F21" s="45">
        <f>(F20/12)/'cálculo m²'!K3</f>
        <v>54.996177856536143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2.75" customHeight="1">
      <c r="A22" s="181" t="s">
        <v>243</v>
      </c>
      <c r="B22" s="143"/>
      <c r="C22" s="143"/>
      <c r="D22" s="143"/>
      <c r="E22" s="180"/>
      <c r="F22" s="46">
        <f>F21-(0.0925*F21)</f>
        <v>49.909031404806548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2.75" customHeight="1"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2.75" customHeight="1"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12.75" customHeight="1"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12.75" customHeight="1"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>
      <c r="A27" s="53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>
      <c r="A28" s="53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2.75" customHeight="1">
      <c r="A29" s="53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2.75" customHeight="1">
      <c r="A30" s="53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2.75" customHeight="1">
      <c r="A31" s="53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ht="12.75" customHeight="1">
      <c r="A32" s="5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ht="12.75" customHeight="1">
      <c r="A33" s="53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2.75" customHeight="1">
      <c r="A34" s="53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ht="12.75" customHeight="1">
      <c r="A35" s="53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spans="1:25" ht="12.75" customHeight="1">
      <c r="A36" s="5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ht="12.75" customHeight="1">
      <c r="A37" s="53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 spans="1:25" ht="12.75" customHeight="1">
      <c r="A38" s="5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2.75" customHeight="1">
      <c r="A39" s="53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2.75" customHeight="1">
      <c r="A40" s="5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ht="12.75" customHeight="1">
      <c r="A41" s="53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 ht="12.75" customHeight="1">
      <c r="A42" s="5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ht="12.75" customHeight="1">
      <c r="A43" s="53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1:25" ht="12.75" customHeight="1">
      <c r="A44" s="53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ht="12.75" customHeight="1">
      <c r="A45" s="53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 spans="1:25" ht="12.75" customHeight="1">
      <c r="A46" s="5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.75" customHeight="1">
      <c r="A47" s="5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.75" customHeight="1">
      <c r="A48" s="53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1:25" ht="12.75" customHeight="1">
      <c r="A49" s="53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1:25" ht="12.75" customHeight="1">
      <c r="A50" s="53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.75" customHeight="1">
      <c r="A51" s="5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ht="12.75" customHeight="1">
      <c r="A52" s="53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12.75" customHeight="1">
      <c r="A53" s="53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</row>
    <row r="54" spans="1:25" ht="12.75" customHeight="1">
      <c r="A54" s="53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</row>
    <row r="55" spans="1:25" ht="12.75" customHeight="1">
      <c r="A55" s="53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ht="12.75" customHeight="1">
      <c r="A56" s="53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 ht="12.75" customHeight="1">
      <c r="A57" s="53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5" ht="12.75" customHeight="1">
      <c r="A58" s="53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</row>
    <row r="59" spans="1:25" ht="12.75" customHeight="1">
      <c r="A59" s="53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5" ht="12.75" customHeight="1">
      <c r="A60" s="53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</row>
    <row r="61" spans="1:25" ht="12.75" customHeight="1">
      <c r="A61" s="53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5" ht="12.75" customHeight="1">
      <c r="A62" s="53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</row>
    <row r="63" spans="1:25" ht="12.75" customHeight="1">
      <c r="A63" s="53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ht="12.75" customHeight="1">
      <c r="A64" s="53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ht="12.75" customHeight="1">
      <c r="A65" s="53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5" ht="12.75" customHeight="1">
      <c r="A66" s="53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5" ht="12.75" customHeight="1">
      <c r="A67" s="5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2.75" customHeight="1">
      <c r="A68" s="53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</row>
    <row r="69" spans="1:25" ht="12.75" customHeight="1">
      <c r="A69" s="5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ht="12.75" customHeight="1">
      <c r="A70" s="5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5" ht="12.75" customHeight="1">
      <c r="A71" s="5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5" ht="12.75" customHeight="1">
      <c r="A72" s="5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12.75" customHeight="1">
      <c r="A73" s="53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5" ht="12.75" customHeight="1">
      <c r="A74" s="53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12.75" customHeight="1">
      <c r="A75" s="53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5" ht="12.75" customHeight="1">
      <c r="A76" s="53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1:25" ht="12.75" customHeight="1">
      <c r="A77" s="53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5" ht="12.75" customHeight="1">
      <c r="A78" s="53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1:25" ht="12.75" customHeight="1">
      <c r="A79" s="53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5" ht="12.75" customHeight="1">
      <c r="A80" s="53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.75" customHeight="1">
      <c r="A81" s="53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1:25" ht="12.75" customHeight="1">
      <c r="A82" s="53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 ht="12.75" customHeight="1">
      <c r="A83" s="53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1:25" ht="12.75" customHeight="1">
      <c r="A84" s="53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1:25" ht="12.75" customHeight="1">
      <c r="A85" s="53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1:25" ht="12.75" customHeight="1">
      <c r="A86" s="53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1:25" ht="12.75" customHeight="1">
      <c r="A87" s="53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1:25" ht="12.75" customHeight="1">
      <c r="A88" s="53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1:25" ht="12.75" customHeight="1">
      <c r="A89" s="53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1:25" ht="12.75" customHeight="1">
      <c r="A90" s="53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1:25" ht="12.75" customHeight="1">
      <c r="A91" s="53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1:25" ht="12.75" customHeight="1">
      <c r="A92" s="53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1:25" ht="12.75" customHeight="1">
      <c r="A93" s="53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1:25" ht="12.75" customHeight="1">
      <c r="A94" s="53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1:25" ht="12.75" customHeight="1">
      <c r="A95" s="53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1:25" ht="12.75" customHeight="1">
      <c r="A96" s="53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12.75" customHeight="1">
      <c r="A97" s="53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1:25" ht="12.75" customHeight="1">
      <c r="A98" s="53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1:25" ht="12.75" customHeight="1">
      <c r="A99" s="53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.75" customHeight="1">
      <c r="A100" s="53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.75" customHeight="1">
      <c r="A101" s="53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.75" customHeight="1">
      <c r="A102" s="53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.75" customHeight="1">
      <c r="A103" s="53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.75" customHeight="1">
      <c r="A104" s="53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.75" customHeight="1">
      <c r="A105" s="53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.75" customHeight="1">
      <c r="A106" s="53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.75" customHeight="1">
      <c r="A107" s="53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.75" customHeight="1">
      <c r="A108" s="53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.75" customHeight="1">
      <c r="A109" s="53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.75" customHeight="1">
      <c r="A110" s="53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2.75" customHeight="1">
      <c r="A111" s="53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.75" customHeight="1">
      <c r="A112" s="53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53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53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53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53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53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53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53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53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53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53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53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53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53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53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53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53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53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53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53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53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53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53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53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53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53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53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5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53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53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53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53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53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53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53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53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53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53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53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53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53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53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53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53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53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53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53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53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53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53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53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1:25" ht="12.75" customHeight="1">
      <c r="A163" s="53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1:25" ht="12.75" customHeight="1">
      <c r="A164" s="53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1:25" ht="12.75" customHeight="1">
      <c r="A165" s="53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1:25" ht="12.75" customHeight="1">
      <c r="A166" s="53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1:25" ht="12.75" customHeight="1">
      <c r="A167" s="53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1:25" ht="12.75" customHeight="1">
      <c r="A168" s="53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1:25" ht="12.75" customHeight="1">
      <c r="A169" s="53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1:25" ht="12.75" customHeight="1">
      <c r="A170" s="53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1:25" ht="12.75" customHeight="1">
      <c r="A171" s="53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1:25" ht="12.75" customHeight="1">
      <c r="A172" s="53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1:25" ht="12.75" customHeight="1">
      <c r="A173" s="53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1:25" ht="12.75" customHeight="1">
      <c r="A174" s="53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1:25" ht="12.75" customHeight="1">
      <c r="A175" s="53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1:25" ht="12.75" customHeight="1">
      <c r="A176" s="53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1:25" ht="12.75" customHeight="1">
      <c r="A177" s="53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1:25" ht="12.75" customHeight="1">
      <c r="A178" s="53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1:25" ht="12.75" customHeight="1">
      <c r="A179" s="53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1:25" ht="12.75" customHeight="1">
      <c r="A180" s="53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1:25" ht="12.75" customHeight="1">
      <c r="A181" s="53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1:25" ht="12.75" customHeight="1">
      <c r="A182" s="53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1:25" ht="12.75" customHeight="1">
      <c r="A183" s="53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5" ht="12.75" customHeight="1">
      <c r="A184" s="53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1:25" ht="12.75" customHeight="1">
      <c r="A185" s="53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.75" customHeight="1">
      <c r="A186" s="53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.75" customHeight="1">
      <c r="A187" s="53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1:25" ht="12.75" customHeight="1">
      <c r="A188" s="53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1:25" ht="12.75" customHeight="1">
      <c r="A189" s="53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1:25" ht="12.75" customHeight="1">
      <c r="A190" s="53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1:25" ht="12.75" customHeight="1">
      <c r="A191" s="53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1:25" ht="12.75" customHeight="1">
      <c r="A192" s="53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25" ht="12.75" customHeight="1">
      <c r="A193" s="53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1:25" ht="12.75" customHeight="1">
      <c r="A194" s="53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1:25" ht="12.75" customHeight="1">
      <c r="A195" s="53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1:25" ht="12.75" customHeight="1">
      <c r="A196" s="53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1:25" ht="12.75" customHeight="1">
      <c r="A197" s="53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1:25" ht="12.75" customHeight="1">
      <c r="A198" s="53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1:25" ht="12.75" customHeight="1">
      <c r="A199" s="53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1:25" ht="12.75" customHeight="1">
      <c r="A200" s="53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1:25" ht="12.75" customHeight="1">
      <c r="A201" s="53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1:25" ht="12.75" customHeight="1">
      <c r="A202" s="53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1:25" ht="12.75" customHeight="1">
      <c r="A203" s="53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1:25" ht="12.75" customHeight="1">
      <c r="A204" s="53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1:25" ht="12.75" customHeight="1">
      <c r="A205" s="53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1:25" ht="12.75" customHeight="1">
      <c r="A206" s="53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1:25" ht="12.75" customHeight="1">
      <c r="A207" s="53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1:25" ht="12.75" customHeight="1">
      <c r="A208" s="53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1:25" ht="12.75" customHeight="1">
      <c r="A209" s="53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1:25" ht="12.75" customHeight="1">
      <c r="A210" s="53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1:25" ht="12.75" customHeight="1">
      <c r="A211" s="53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1:25" ht="12.75" customHeight="1">
      <c r="A212" s="53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1:25" ht="12.75" customHeight="1">
      <c r="A213" s="53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1:25" ht="12.75" customHeight="1">
      <c r="A214" s="53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1:25" ht="12.75" customHeight="1">
      <c r="A215" s="53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1:25" ht="12.75" customHeight="1">
      <c r="A216" s="53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1:25" ht="12.75" customHeight="1">
      <c r="A217" s="53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1:25" ht="12.75" customHeight="1">
      <c r="A218" s="53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1:25" ht="12.75" customHeight="1">
      <c r="A219" s="53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1:25" ht="12.75" customHeight="1">
      <c r="A220" s="53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1:25" ht="12.75" customHeight="1">
      <c r="A221" s="53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1:25" ht="12.75" customHeight="1">
      <c r="A222" s="53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1:25" ht="12.75" customHeight="1">
      <c r="A223" s="53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1:25" ht="12.75" customHeight="1">
      <c r="A224" s="53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1:25" ht="12.75" customHeight="1">
      <c r="A225" s="53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1:25" ht="12.75" customHeight="1">
      <c r="A226" s="53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1:25" ht="12.75" customHeight="1">
      <c r="A227" s="53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1:25" ht="12.75" customHeight="1">
      <c r="A228" s="53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1:25" ht="12.75" customHeight="1">
      <c r="A229" s="53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1:25" ht="12.75" customHeight="1">
      <c r="A230" s="53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1:25" ht="12.75" customHeight="1">
      <c r="A231" s="53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1:25" ht="12.75" customHeight="1">
      <c r="A232" s="53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1:25" ht="12.75" customHeight="1">
      <c r="A233" s="53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1:25" ht="12.75" customHeight="1">
      <c r="A234" s="53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1:25" ht="12.75" customHeight="1">
      <c r="A235" s="53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1:25" ht="12.75" customHeight="1">
      <c r="A236" s="53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1:25" ht="12.75" customHeight="1">
      <c r="A237" s="53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1:25" ht="12.75" customHeight="1">
      <c r="A238" s="53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1:25" ht="12.75" customHeight="1">
      <c r="A239" s="53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1:25" ht="12.75" customHeight="1">
      <c r="A240" s="53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1:25" ht="12.75" customHeight="1">
      <c r="A241" s="53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1:25" ht="12.75" customHeight="1">
      <c r="A242" s="53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1:25" ht="12.75" customHeight="1">
      <c r="A243" s="53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1:25" ht="12.75" customHeight="1">
      <c r="A244" s="53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1:25" ht="12.75" customHeight="1">
      <c r="A245" s="53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1:25" ht="12.75" customHeight="1">
      <c r="A246" s="53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1:25" ht="12.75" customHeight="1">
      <c r="A247" s="53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1:25" ht="12.75" customHeight="1">
      <c r="A248" s="53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1:25" ht="12.75" customHeight="1">
      <c r="A249" s="53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1:25" ht="12.75" customHeight="1">
      <c r="A250" s="53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1:25" ht="12.75" customHeight="1">
      <c r="A251" s="53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1:25" ht="12.75" customHeight="1">
      <c r="A252" s="53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1:25" ht="12.75" customHeight="1">
      <c r="A253" s="53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1:25" ht="12.75" customHeight="1">
      <c r="A254" s="53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1:25" ht="12.75" customHeight="1">
      <c r="A255" s="53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1:25" ht="12.75" customHeight="1">
      <c r="A256" s="53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1:25" ht="12.75" customHeight="1">
      <c r="A257" s="53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1:25" ht="12.75" customHeight="1">
      <c r="A258" s="53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1:25" ht="12.75" customHeight="1">
      <c r="A259" s="53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1:25" ht="12.75" customHeight="1">
      <c r="A260" s="53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1:25" ht="12.75" customHeight="1">
      <c r="A261" s="53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1:25" ht="12.75" customHeight="1">
      <c r="A262" s="53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1:25" ht="12.75" customHeight="1">
      <c r="A263" s="53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1:25" ht="12.75" customHeight="1">
      <c r="A264" s="53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1:25" ht="12.75" customHeight="1">
      <c r="A265" s="53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1:25" ht="12.75" customHeight="1">
      <c r="A266" s="53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1:25" ht="12.75" customHeight="1">
      <c r="A267" s="53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1:25" ht="12.75" customHeight="1">
      <c r="A268" s="53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1:25" ht="12.75" customHeight="1">
      <c r="A269" s="53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2.75" customHeight="1">
      <c r="A270" s="53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2.75" customHeight="1">
      <c r="A271" s="53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1:25" ht="12.75" customHeight="1">
      <c r="A272" s="53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1:25" ht="12.75" customHeight="1">
      <c r="A273" s="53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1:25" ht="12.75" customHeight="1">
      <c r="A274" s="53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1:25" ht="12.75" customHeight="1">
      <c r="A275" s="53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1:25" ht="12.75" customHeight="1">
      <c r="A276" s="53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1:25" ht="12.75" customHeight="1">
      <c r="A277" s="53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1:25" ht="12.75" customHeight="1">
      <c r="A278" s="53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1:25" ht="12.75" customHeight="1">
      <c r="A279" s="53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1:25" ht="12.75" customHeight="1">
      <c r="A280" s="53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1:25" ht="12.75" customHeight="1">
      <c r="A281" s="53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1:25" ht="12.75" customHeight="1">
      <c r="A282" s="53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1:25" ht="12.75" customHeight="1">
      <c r="A283" s="53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1:25" ht="12.75" customHeight="1">
      <c r="A284" s="53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1:25" ht="12.75" customHeight="1">
      <c r="A285" s="53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1:25" ht="12.75" customHeight="1">
      <c r="A286" s="53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1:25" ht="12.75" customHeight="1">
      <c r="A287" s="53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1:25" ht="12.75" customHeight="1">
      <c r="A288" s="53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1:25" ht="12.75" customHeight="1">
      <c r="A289" s="53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1:25" ht="12.75" customHeight="1">
      <c r="A290" s="53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1:25" ht="12.75" customHeight="1">
      <c r="A291" s="53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1:25" ht="12.75" customHeight="1">
      <c r="A292" s="53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1:25" ht="12.75" customHeight="1">
      <c r="A293" s="53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1:25" ht="12.75" customHeight="1">
      <c r="A294" s="53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1:25" ht="12.75" customHeight="1">
      <c r="A295" s="53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1:25" ht="12.75" customHeight="1">
      <c r="A296" s="53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1:25" ht="12.75" customHeight="1">
      <c r="A297" s="53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1:25" ht="12.75" customHeight="1">
      <c r="A298" s="53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1:25" ht="12.75" customHeight="1">
      <c r="A299" s="53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1:25" ht="12.75" customHeight="1">
      <c r="A300" s="53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1:25" ht="12.75" customHeight="1">
      <c r="A301" s="53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1:25" ht="12.75" customHeight="1">
      <c r="A302" s="53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1:25" ht="12.75" customHeight="1">
      <c r="A303" s="53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.75" customHeight="1">
      <c r="A304" s="53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.75" customHeight="1">
      <c r="A305" s="53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2.75" customHeight="1">
      <c r="A306" s="53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1:25" ht="12.75" customHeight="1">
      <c r="A307" s="53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2.75" customHeight="1">
      <c r="A308" s="53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1:25" ht="12.75" customHeight="1">
      <c r="A309" s="53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1:25" ht="12.75" customHeight="1">
      <c r="A310" s="53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1:25" ht="12.75" customHeight="1">
      <c r="A311" s="53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1:25" ht="12.75" customHeight="1">
      <c r="A312" s="53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1:25" ht="12.75" customHeight="1">
      <c r="A313" s="53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1:25" ht="12.75" customHeight="1">
      <c r="A314" s="53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1:25" ht="12.75" customHeight="1">
      <c r="A315" s="53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1:25" ht="12.75" customHeight="1">
      <c r="A316" s="53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1:25" ht="12.75" customHeight="1">
      <c r="A317" s="53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1:25" ht="12.75" customHeight="1">
      <c r="A318" s="53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1:25" ht="12.75" customHeight="1">
      <c r="A319" s="53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1:25" ht="12.75" customHeight="1">
      <c r="A320" s="53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1:25" ht="12.75" customHeight="1">
      <c r="A321" s="53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1:25" ht="12.75" customHeight="1">
      <c r="A322" s="53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1:25" ht="12.75" customHeight="1">
      <c r="A323" s="53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1:25" ht="12.75" customHeight="1">
      <c r="A324" s="53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1:25" ht="12.75" customHeight="1">
      <c r="A325" s="53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1:25" ht="12.75" customHeight="1">
      <c r="A326" s="53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1:25" ht="12.75" customHeight="1">
      <c r="A327" s="53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1:25" ht="12.75" customHeight="1">
      <c r="A328" s="53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1:25" ht="12.75" customHeight="1">
      <c r="A329" s="53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1:25" ht="12.75" customHeight="1">
      <c r="A330" s="53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1:25" ht="12.75" customHeight="1">
      <c r="A331" s="53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1:25" ht="12.75" customHeight="1">
      <c r="A332" s="53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1:25" ht="12.75" customHeight="1">
      <c r="A333" s="53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1:25" ht="12.75" customHeight="1">
      <c r="A334" s="53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1:25" ht="12.75" customHeight="1">
      <c r="A335" s="53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1:25" ht="12.75" customHeight="1">
      <c r="A336" s="53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1:25" ht="12.75" customHeight="1">
      <c r="A337" s="53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1:25" ht="12.75" customHeight="1">
      <c r="A338" s="53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1:25" ht="12.75" customHeight="1">
      <c r="A339" s="53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1:25" ht="12.75" customHeight="1">
      <c r="A340" s="53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1:25" ht="12.75" customHeight="1">
      <c r="A341" s="53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.75" customHeight="1">
      <c r="A342" s="53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2.75" customHeight="1">
      <c r="A343" s="53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1:25" ht="12.75" customHeight="1">
      <c r="A344" s="53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1:25" ht="12.75" customHeight="1">
      <c r="A345" s="53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1:25" ht="12.75" customHeight="1">
      <c r="A346" s="53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1:25" ht="12.75" customHeight="1">
      <c r="A347" s="53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1:25" ht="12.75" customHeight="1">
      <c r="A348" s="53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1:25" ht="12.75" customHeight="1">
      <c r="A349" s="53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1:25" ht="12.75" customHeight="1">
      <c r="A350" s="53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1:25" ht="12.75" customHeight="1">
      <c r="A351" s="53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1:25" ht="12.75" customHeight="1">
      <c r="A352" s="53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1:25" ht="12.75" customHeight="1">
      <c r="A353" s="53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1:25" ht="12.75" customHeight="1">
      <c r="A354" s="53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1:25" ht="12.75" customHeight="1">
      <c r="A355" s="53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1:25" ht="12.75" customHeight="1">
      <c r="A356" s="53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1:25" ht="12.75" customHeight="1">
      <c r="A357" s="53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1:25" ht="12.75" customHeight="1">
      <c r="A358" s="53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1:25" ht="12.75" customHeight="1">
      <c r="A359" s="53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1:25" ht="12.75" customHeight="1">
      <c r="A360" s="53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1:25" ht="12.75" customHeight="1">
      <c r="A361" s="53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1:25" ht="12.75" customHeight="1">
      <c r="A362" s="53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1:25" ht="12.75" customHeight="1">
      <c r="A363" s="53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1:25" ht="12.75" customHeight="1">
      <c r="A364" s="53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1:25" ht="12.75" customHeight="1">
      <c r="A365" s="53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1:25" ht="12.75" customHeight="1">
      <c r="A366" s="53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1:25" ht="12.75" customHeight="1">
      <c r="A367" s="53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1:25" ht="12.75" customHeight="1">
      <c r="A368" s="53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1:25" ht="12.75" customHeight="1">
      <c r="A369" s="53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1:25" ht="12.75" customHeight="1">
      <c r="A370" s="53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1:25" ht="12.75" customHeight="1">
      <c r="A371" s="53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1:25" ht="12.75" customHeight="1">
      <c r="A372" s="53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1:25" ht="12.75" customHeight="1">
      <c r="A373" s="53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1:25" ht="12.75" customHeight="1">
      <c r="A374" s="53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1:25" ht="12.75" customHeight="1">
      <c r="A375" s="53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1:25" ht="12.75" customHeight="1">
      <c r="A376" s="53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.75" customHeight="1">
      <c r="A377" s="53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.75" customHeight="1">
      <c r="A378" s="53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1:25" ht="12.75" customHeight="1">
      <c r="A379" s="53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1:25" ht="12.75" customHeight="1">
      <c r="A380" s="53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1:25" ht="12.75" customHeight="1">
      <c r="A381" s="53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1:25" ht="12.75" customHeight="1">
      <c r="A382" s="53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1:25" ht="12.75" customHeight="1">
      <c r="A383" s="53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1:25" ht="12.75" customHeight="1">
      <c r="A384" s="53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1:25" ht="12.75" customHeight="1">
      <c r="A385" s="53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1:25" ht="12.75" customHeight="1">
      <c r="A386" s="53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1:25" ht="12.75" customHeight="1">
      <c r="A387" s="53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1:25" ht="12.75" customHeight="1">
      <c r="A388" s="53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  <row r="389" spans="1:25" ht="12.75" customHeight="1">
      <c r="A389" s="53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</row>
    <row r="390" spans="1:25" ht="12.75" customHeight="1">
      <c r="A390" s="53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</row>
    <row r="391" spans="1:25" ht="12.75" customHeight="1">
      <c r="A391" s="53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</row>
    <row r="392" spans="1:25" ht="12.75" customHeight="1">
      <c r="A392" s="53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</row>
    <row r="393" spans="1:25" ht="12.75" customHeight="1">
      <c r="A393" s="53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</row>
    <row r="394" spans="1:25" ht="12.75" customHeight="1">
      <c r="A394" s="53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</row>
    <row r="395" spans="1:25" ht="12.75" customHeight="1">
      <c r="A395" s="53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</row>
    <row r="396" spans="1:25" ht="12.75" customHeight="1">
      <c r="A396" s="53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</row>
    <row r="397" spans="1:25" ht="12.75" customHeight="1">
      <c r="A397" s="53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</row>
    <row r="398" spans="1:25" ht="12.75" customHeight="1">
      <c r="A398" s="53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</row>
    <row r="399" spans="1:25" ht="12.75" customHeight="1">
      <c r="A399" s="53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</row>
    <row r="400" spans="1:25" ht="12.75" customHeight="1">
      <c r="A400" s="53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</row>
    <row r="401" spans="1:25" ht="12.75" customHeight="1">
      <c r="A401" s="53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spans="1:25" ht="12.75" customHeight="1">
      <c r="A402" s="53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</row>
    <row r="403" spans="1:25" ht="12.75" customHeight="1">
      <c r="A403" s="53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</row>
    <row r="404" spans="1:25" ht="12.75" customHeight="1">
      <c r="A404" s="53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</row>
    <row r="405" spans="1:25" ht="12.75" customHeight="1">
      <c r="A405" s="53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</row>
    <row r="406" spans="1:25" ht="12.75" customHeight="1">
      <c r="A406" s="53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</row>
    <row r="407" spans="1:25" ht="12.75" customHeight="1">
      <c r="A407" s="53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</row>
    <row r="408" spans="1:25" ht="12.75" customHeight="1">
      <c r="A408" s="53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</row>
    <row r="409" spans="1:25" ht="12.75" customHeight="1">
      <c r="A409" s="53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</row>
    <row r="410" spans="1:25" ht="12.75" customHeight="1">
      <c r="A410" s="53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</row>
    <row r="411" spans="1:25" ht="12.75" customHeight="1">
      <c r="A411" s="53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.75" customHeight="1">
      <c r="A412" s="53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2.75" customHeight="1">
      <c r="A413" s="53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</row>
    <row r="414" spans="1:25" ht="12.75" customHeight="1">
      <c r="A414" s="53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</row>
    <row r="415" spans="1:25" ht="12.75" customHeight="1">
      <c r="A415" s="53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</row>
    <row r="416" spans="1:25" ht="12.75" customHeight="1">
      <c r="A416" s="53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</row>
    <row r="417" spans="1:25" ht="12.75" customHeight="1">
      <c r="A417" s="53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</row>
    <row r="418" spans="1:25" ht="12.75" customHeight="1">
      <c r="A418" s="53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</row>
    <row r="419" spans="1:25" ht="12.75" customHeight="1">
      <c r="A419" s="53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</row>
    <row r="420" spans="1:25" ht="12.75" customHeight="1">
      <c r="A420" s="53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</row>
    <row r="421" spans="1:25" ht="12.75" customHeight="1">
      <c r="A421" s="53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</row>
    <row r="422" spans="1:25" ht="12.75" customHeight="1">
      <c r="A422" s="53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</row>
    <row r="423" spans="1:25" ht="12.75" customHeight="1">
      <c r="A423" s="53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</row>
    <row r="424" spans="1:25" ht="12.75" customHeight="1">
      <c r="A424" s="53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</row>
    <row r="425" spans="1:25" ht="12.75" customHeight="1">
      <c r="A425" s="53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</row>
    <row r="426" spans="1:25" ht="12.75" customHeight="1">
      <c r="A426" s="53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spans="1:25" ht="12.75" customHeight="1">
      <c r="A427" s="53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</row>
    <row r="428" spans="1:25" ht="12.75" customHeight="1">
      <c r="A428" s="53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</row>
    <row r="429" spans="1:25" ht="12.75" customHeight="1">
      <c r="A429" s="53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</row>
    <row r="430" spans="1:25" ht="12.75" customHeight="1">
      <c r="A430" s="53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</row>
    <row r="431" spans="1:25" ht="12.75" customHeight="1">
      <c r="A431" s="53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</row>
    <row r="432" spans="1:25" ht="12.75" customHeight="1">
      <c r="A432" s="53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</row>
    <row r="433" spans="1:25" ht="12.75" customHeight="1">
      <c r="A433" s="53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</row>
    <row r="434" spans="1:25" ht="12.75" customHeight="1">
      <c r="A434" s="53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</row>
    <row r="435" spans="1:25" ht="12.75" customHeight="1">
      <c r="A435" s="53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</row>
    <row r="436" spans="1:25" ht="12.75" customHeight="1">
      <c r="A436" s="53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</row>
    <row r="437" spans="1:25" ht="12.75" customHeight="1">
      <c r="A437" s="53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</row>
    <row r="438" spans="1:25" ht="12.75" customHeight="1">
      <c r="A438" s="53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</row>
    <row r="439" spans="1:25" ht="12.75" customHeight="1">
      <c r="A439" s="53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</row>
    <row r="440" spans="1:25" ht="12.75" customHeight="1">
      <c r="A440" s="53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</row>
    <row r="441" spans="1:25" ht="12.75" customHeight="1">
      <c r="A441" s="53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</row>
    <row r="442" spans="1:25" ht="12.75" customHeight="1">
      <c r="A442" s="53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</row>
    <row r="443" spans="1:25" ht="12.75" customHeight="1">
      <c r="A443" s="53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</row>
    <row r="444" spans="1:25" ht="12.75" customHeight="1">
      <c r="A444" s="53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</row>
    <row r="445" spans="1:25" ht="12.75" customHeight="1">
      <c r="A445" s="53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</row>
    <row r="446" spans="1:25" ht="12.75" customHeight="1">
      <c r="A446" s="53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</row>
    <row r="447" spans="1:25" ht="12.75" customHeight="1">
      <c r="A447" s="53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</row>
    <row r="448" spans="1:25" ht="12.75" customHeight="1">
      <c r="A448" s="53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</row>
    <row r="449" spans="1:25" ht="12.75" customHeight="1">
      <c r="A449" s="53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spans="1:25" ht="12.75" customHeight="1">
      <c r="A450" s="53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spans="1:25" ht="12.75" customHeight="1">
      <c r="A451" s="53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spans="1:25" ht="12.75" customHeight="1">
      <c r="A452" s="53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</row>
    <row r="453" spans="1:25" ht="12.75" customHeight="1">
      <c r="A453" s="53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</row>
    <row r="454" spans="1:25" ht="12.75" customHeight="1">
      <c r="A454" s="53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2.75" customHeight="1">
      <c r="A455" s="53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</row>
    <row r="456" spans="1:25" ht="12.75" customHeight="1">
      <c r="A456" s="53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</row>
    <row r="457" spans="1:25" ht="12.75" customHeight="1">
      <c r="A457" s="53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</row>
    <row r="458" spans="1:25" ht="12.75" customHeight="1">
      <c r="A458" s="53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</row>
    <row r="459" spans="1:25" ht="12.75" customHeight="1">
      <c r="A459" s="53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</row>
    <row r="460" spans="1:25" ht="12.75" customHeight="1">
      <c r="A460" s="53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</row>
    <row r="461" spans="1:25" ht="12.75" customHeight="1">
      <c r="A461" s="53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</row>
    <row r="462" spans="1:25" ht="12.75" customHeight="1">
      <c r="A462" s="53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</row>
    <row r="463" spans="1:25" ht="12.75" customHeight="1">
      <c r="A463" s="53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</row>
    <row r="464" spans="1:25" ht="12.75" customHeight="1">
      <c r="A464" s="53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</row>
    <row r="465" spans="1:25" ht="12.75" customHeight="1">
      <c r="A465" s="53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</row>
    <row r="466" spans="1:25" ht="12.75" customHeight="1">
      <c r="A466" s="53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</row>
    <row r="467" spans="1:25" ht="12.75" customHeight="1">
      <c r="A467" s="53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</row>
    <row r="468" spans="1:25" ht="12.75" customHeight="1">
      <c r="A468" s="53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</row>
    <row r="469" spans="1:25" ht="12.75" customHeight="1">
      <c r="A469" s="53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</row>
    <row r="470" spans="1:25" ht="12.75" customHeight="1">
      <c r="A470" s="53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</row>
    <row r="471" spans="1:25" ht="12.75" customHeight="1">
      <c r="A471" s="53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</row>
    <row r="472" spans="1:25" ht="12.75" customHeight="1">
      <c r="A472" s="53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</row>
    <row r="473" spans="1:25" ht="12.75" customHeight="1">
      <c r="A473" s="53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</row>
    <row r="474" spans="1:25" ht="12.75" customHeight="1">
      <c r="A474" s="53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spans="1:25" ht="12.75" customHeight="1">
      <c r="A475" s="53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</row>
    <row r="476" spans="1:25" ht="12.75" customHeight="1">
      <c r="A476" s="53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</row>
    <row r="477" spans="1:25" ht="12.75" customHeight="1">
      <c r="A477" s="53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</row>
    <row r="478" spans="1:25" ht="12.75" customHeight="1">
      <c r="A478" s="53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</row>
    <row r="479" spans="1:25" ht="12.75" customHeight="1">
      <c r="A479" s="53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</row>
    <row r="480" spans="1:25" ht="12.75" customHeight="1">
      <c r="A480" s="53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</row>
    <row r="481" spans="1:25" ht="12.75" customHeight="1">
      <c r="A481" s="53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</row>
    <row r="482" spans="1:25" ht="12.75" customHeight="1">
      <c r="A482" s="53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</row>
    <row r="483" spans="1:25" ht="12.75" customHeight="1">
      <c r="A483" s="53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.75" customHeight="1">
      <c r="A484" s="53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.75" customHeight="1">
      <c r="A485" s="53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</row>
    <row r="486" spans="1:25" ht="12.75" customHeight="1">
      <c r="A486" s="53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</row>
    <row r="487" spans="1:25" ht="12.75" customHeight="1">
      <c r="A487" s="53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</row>
    <row r="488" spans="1:25" ht="12.75" customHeight="1">
      <c r="A488" s="53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</row>
    <row r="489" spans="1:25" ht="12.75" customHeight="1">
      <c r="A489" s="53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2.75" customHeight="1">
      <c r="A490" s="53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</row>
    <row r="491" spans="1:25" ht="12.75" customHeight="1">
      <c r="A491" s="53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</row>
    <row r="492" spans="1:25" ht="12.75" customHeight="1">
      <c r="A492" s="53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</row>
    <row r="493" spans="1:25" ht="12.75" customHeight="1">
      <c r="A493" s="53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</row>
    <row r="494" spans="1:25" ht="12.75" customHeight="1">
      <c r="A494" s="53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</row>
    <row r="495" spans="1:25" ht="12.75" customHeight="1">
      <c r="A495" s="53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</row>
    <row r="496" spans="1:25" ht="12.75" customHeight="1">
      <c r="A496" s="53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</row>
    <row r="497" spans="1:25" ht="12.75" customHeight="1">
      <c r="A497" s="53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spans="1:25" ht="12.75" customHeight="1">
      <c r="A498" s="53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</row>
    <row r="499" spans="1:25" ht="12.75" customHeight="1">
      <c r="A499" s="53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</row>
    <row r="500" spans="1:25" ht="12.75" customHeight="1">
      <c r="A500" s="53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</row>
    <row r="501" spans="1:25" ht="12.75" customHeight="1">
      <c r="A501" s="53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</row>
    <row r="502" spans="1:25" ht="12.75" customHeight="1">
      <c r="A502" s="53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</row>
    <row r="503" spans="1:25" ht="12.75" customHeight="1">
      <c r="A503" s="53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</row>
    <row r="504" spans="1:25" ht="12.75" customHeight="1">
      <c r="A504" s="53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</row>
    <row r="505" spans="1:25" ht="12.75" customHeight="1">
      <c r="A505" s="53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</row>
    <row r="506" spans="1:25" ht="12.75" customHeight="1">
      <c r="A506" s="53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</row>
    <row r="507" spans="1:25" ht="12.75" customHeight="1">
      <c r="A507" s="53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</row>
    <row r="508" spans="1:25" ht="12.75" customHeight="1">
      <c r="A508" s="53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</row>
    <row r="509" spans="1:25" ht="12.75" customHeight="1">
      <c r="A509" s="53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</row>
    <row r="510" spans="1:25" ht="12.75" customHeight="1">
      <c r="A510" s="53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</row>
    <row r="511" spans="1:25" ht="12.75" customHeight="1">
      <c r="A511" s="53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</row>
    <row r="512" spans="1:25" ht="12.75" customHeight="1">
      <c r="A512" s="53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</row>
    <row r="513" spans="1:25" ht="12.75" customHeight="1">
      <c r="A513" s="53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</row>
    <row r="514" spans="1:25" ht="12.75" customHeight="1">
      <c r="A514" s="53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</row>
    <row r="515" spans="1:25" ht="12.75" customHeight="1">
      <c r="A515" s="53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</row>
    <row r="516" spans="1:25" ht="12.75" customHeight="1">
      <c r="A516" s="53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</row>
    <row r="517" spans="1:25" ht="12.75" customHeight="1">
      <c r="A517" s="53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</row>
    <row r="518" spans="1:25" ht="12.75" customHeight="1">
      <c r="A518" s="53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</row>
    <row r="519" spans="1:25" ht="12.75" customHeight="1">
      <c r="A519" s="53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</row>
    <row r="520" spans="1:25" ht="12.75" customHeight="1">
      <c r="A520" s="53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</row>
    <row r="521" spans="1:25" ht="12.75" customHeight="1">
      <c r="A521" s="53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</row>
    <row r="522" spans="1:25" ht="12.75" customHeight="1">
      <c r="A522" s="53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</row>
    <row r="523" spans="1:25" ht="12.75" customHeight="1">
      <c r="A523" s="53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spans="1:25" ht="12.75" customHeight="1">
      <c r="A524" s="53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2.75" customHeight="1">
      <c r="A525" s="53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</row>
    <row r="526" spans="1:25" ht="12.75" customHeight="1">
      <c r="A526" s="53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</row>
    <row r="527" spans="1:25" ht="12.75" customHeight="1">
      <c r="A527" s="53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</row>
    <row r="528" spans="1:25" ht="12.75" customHeight="1">
      <c r="A528" s="53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</row>
    <row r="529" spans="1:25" ht="12.75" customHeight="1">
      <c r="A529" s="53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</row>
    <row r="530" spans="1:25" ht="12.75" customHeight="1">
      <c r="A530" s="53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</row>
    <row r="531" spans="1:25" ht="12.75" customHeight="1">
      <c r="A531" s="53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</row>
    <row r="532" spans="1:25" ht="12.75" customHeight="1">
      <c r="A532" s="53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</row>
    <row r="533" spans="1:25" ht="12.75" customHeight="1">
      <c r="A533" s="53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</row>
    <row r="534" spans="1:25" ht="12.75" customHeight="1">
      <c r="A534" s="53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</row>
    <row r="535" spans="1:25" ht="12.75" customHeight="1">
      <c r="A535" s="53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</row>
    <row r="536" spans="1:25" ht="12.75" customHeight="1">
      <c r="A536" s="53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</row>
    <row r="537" spans="1:25" ht="12.75" customHeight="1">
      <c r="A537" s="53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</row>
    <row r="538" spans="1:25" ht="12.75" customHeight="1">
      <c r="A538" s="53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</row>
    <row r="539" spans="1:25" ht="12.75" customHeight="1">
      <c r="A539" s="53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</row>
    <row r="540" spans="1:25" ht="12.75" customHeight="1">
      <c r="A540" s="53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</row>
    <row r="541" spans="1:25" ht="12.75" customHeight="1">
      <c r="A541" s="53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2.75" customHeight="1">
      <c r="A542" s="53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2.75" customHeight="1">
      <c r="A543" s="53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spans="1:25" ht="12.75" customHeight="1">
      <c r="A544" s="53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</row>
    <row r="545" spans="1:25" ht="12.75" customHeight="1">
      <c r="A545" s="53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</row>
    <row r="546" spans="1:25" ht="12.75" customHeight="1">
      <c r="A546" s="53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</row>
    <row r="547" spans="1:25" ht="12.75" customHeight="1">
      <c r="A547" s="53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</row>
    <row r="548" spans="1:25" ht="12.75" customHeight="1">
      <c r="A548" s="53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</row>
    <row r="549" spans="1:25" ht="12.75" customHeight="1">
      <c r="A549" s="53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</row>
    <row r="550" spans="1:25" ht="12.75" customHeight="1">
      <c r="A550" s="53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</row>
    <row r="551" spans="1:25" ht="12.75" customHeight="1">
      <c r="A551" s="53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</row>
    <row r="552" spans="1:25" ht="12.75" customHeight="1">
      <c r="A552" s="53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</row>
    <row r="553" spans="1:25" ht="12.75" customHeight="1">
      <c r="A553" s="53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</row>
    <row r="554" spans="1:25" ht="12.75" customHeight="1">
      <c r="A554" s="53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</row>
    <row r="555" spans="1:25" ht="12.75" customHeight="1">
      <c r="A555" s="53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</row>
    <row r="556" spans="1:25" ht="12.75" customHeight="1">
      <c r="A556" s="53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</row>
    <row r="557" spans="1:25" ht="12.75" customHeight="1">
      <c r="A557" s="53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</row>
    <row r="558" spans="1:25" ht="12.75" customHeight="1">
      <c r="A558" s="53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</row>
    <row r="559" spans="1:25" ht="12.75" customHeight="1">
      <c r="A559" s="53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2.75" customHeight="1">
      <c r="A560" s="53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</row>
    <row r="561" spans="1:25" ht="12.75" customHeight="1">
      <c r="A561" s="53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</row>
    <row r="562" spans="1:25" ht="12.75" customHeight="1">
      <c r="A562" s="53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</row>
    <row r="563" spans="1:25" ht="12.75" customHeight="1">
      <c r="A563" s="53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</row>
    <row r="564" spans="1:25" ht="12.75" customHeight="1">
      <c r="A564" s="53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</row>
    <row r="565" spans="1:25" ht="12.75" customHeight="1">
      <c r="A565" s="53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</row>
    <row r="566" spans="1:25" ht="12.75" customHeight="1">
      <c r="A566" s="53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</row>
    <row r="567" spans="1:25" ht="12.75" customHeight="1">
      <c r="A567" s="53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</row>
    <row r="568" spans="1:25" ht="12.75" customHeight="1">
      <c r="A568" s="53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</row>
    <row r="569" spans="1:25" ht="12.75" customHeight="1">
      <c r="A569" s="53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spans="1:25" ht="12.75" customHeight="1">
      <c r="A570" s="53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</row>
    <row r="571" spans="1:25" ht="12.75" customHeight="1">
      <c r="A571" s="53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</row>
    <row r="572" spans="1:25" ht="12.75" customHeight="1">
      <c r="A572" s="53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</row>
    <row r="573" spans="1:25" ht="12.75" customHeight="1">
      <c r="A573" s="53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</row>
    <row r="574" spans="1:25" ht="12.75" customHeight="1">
      <c r="A574" s="53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</row>
    <row r="575" spans="1:25" ht="12.75" customHeight="1">
      <c r="A575" s="53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.75" customHeight="1">
      <c r="A576" s="53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.75" customHeight="1">
      <c r="A577" s="53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2.75" customHeight="1">
      <c r="A578" s="53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</row>
    <row r="579" spans="1:25" ht="12.75" customHeight="1">
      <c r="A579" s="53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</row>
    <row r="580" spans="1:25" ht="12.75" customHeight="1">
      <c r="A580" s="53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</row>
    <row r="581" spans="1:25" ht="12.75" customHeight="1">
      <c r="A581" s="53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</row>
    <row r="582" spans="1:25" ht="12.75" customHeight="1">
      <c r="A582" s="53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</row>
    <row r="583" spans="1:25" ht="12.75" customHeight="1">
      <c r="A583" s="53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</row>
    <row r="584" spans="1:25" ht="12.75" customHeight="1">
      <c r="A584" s="53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</row>
    <row r="585" spans="1:25" ht="12.75" customHeight="1">
      <c r="A585" s="53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</row>
    <row r="586" spans="1:25" ht="12.75" customHeight="1">
      <c r="A586" s="53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</row>
    <row r="587" spans="1:25" ht="12.75" customHeight="1">
      <c r="A587" s="53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</row>
    <row r="588" spans="1:25" ht="12.75" customHeight="1">
      <c r="A588" s="53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</row>
    <row r="589" spans="1:25" ht="12.75" customHeight="1">
      <c r="A589" s="53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</row>
    <row r="590" spans="1:25" ht="12.75" customHeight="1">
      <c r="A590" s="53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</row>
    <row r="591" spans="1:25" ht="12.75" customHeight="1">
      <c r="A591" s="53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</row>
    <row r="592" spans="1:25" ht="12.75" customHeight="1">
      <c r="A592" s="53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</row>
    <row r="593" spans="1:25" ht="12.75" customHeight="1">
      <c r="A593" s="53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spans="1:25" ht="12.75" customHeight="1">
      <c r="A594" s="53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12.75" customHeight="1">
      <c r="A595" s="53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12.75" customHeight="1">
      <c r="A596" s="53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ht="12.75" customHeight="1">
      <c r="A597" s="53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2.75" customHeight="1">
      <c r="A598" s="53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</row>
    <row r="599" spans="1:25" ht="12.75" customHeight="1">
      <c r="A599" s="53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</row>
    <row r="600" spans="1:25" ht="12.75" customHeight="1">
      <c r="A600" s="53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</row>
    <row r="601" spans="1:25" ht="12.75" customHeight="1">
      <c r="A601" s="53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</row>
    <row r="602" spans="1:25" ht="12.75" customHeight="1">
      <c r="A602" s="53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</row>
    <row r="603" spans="1:25" ht="12.75" customHeight="1">
      <c r="A603" s="53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</row>
    <row r="604" spans="1:25" ht="12.75" customHeight="1">
      <c r="A604" s="53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</row>
    <row r="605" spans="1:25" ht="12.75" customHeight="1">
      <c r="A605" s="53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</row>
    <row r="606" spans="1:25" ht="12.75" customHeight="1">
      <c r="A606" s="53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</row>
    <row r="607" spans="1:25" ht="12.75" customHeight="1">
      <c r="A607" s="53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</row>
    <row r="608" spans="1:25" ht="12.75" customHeight="1">
      <c r="A608" s="53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</row>
    <row r="609" spans="1:25" ht="12.75" customHeight="1">
      <c r="A609" s="53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</row>
    <row r="610" spans="1:25" ht="12.75" customHeight="1">
      <c r="A610" s="53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</row>
    <row r="611" spans="1:25" ht="12.75" customHeight="1">
      <c r="A611" s="53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</row>
    <row r="612" spans="1:25" ht="12.75" customHeight="1">
      <c r="A612" s="53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</row>
    <row r="613" spans="1:25" ht="12.75" customHeight="1">
      <c r="A613" s="53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</row>
    <row r="614" spans="1:25" ht="12.75" customHeight="1">
      <c r="A614" s="53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</row>
    <row r="615" spans="1:25" ht="12.75" customHeight="1">
      <c r="A615" s="53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</row>
    <row r="616" spans="1:25" ht="12.75" customHeight="1">
      <c r="A616" s="53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</row>
    <row r="617" spans="1:25" ht="12.75" customHeight="1">
      <c r="A617" s="53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</row>
    <row r="618" spans="1:25" ht="12.75" customHeight="1">
      <c r="A618" s="53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spans="1:25" ht="12.75" customHeight="1">
      <c r="A619" s="53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</row>
    <row r="620" spans="1:25" ht="12.75" customHeight="1">
      <c r="A620" s="53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</row>
    <row r="621" spans="1:25" ht="12.75" customHeight="1">
      <c r="A621" s="53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</row>
    <row r="622" spans="1:25" ht="12.75" customHeight="1">
      <c r="A622" s="53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</row>
    <row r="623" spans="1:25" ht="12.75" customHeight="1">
      <c r="A623" s="53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</row>
    <row r="624" spans="1:25" ht="12.75" customHeight="1">
      <c r="A624" s="53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</row>
    <row r="625" spans="1:25" ht="12.75" customHeight="1">
      <c r="A625" s="53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</row>
    <row r="626" spans="1:25" ht="12.75" customHeight="1">
      <c r="A626" s="53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</row>
    <row r="627" spans="1:25" ht="12.75" customHeight="1">
      <c r="A627" s="53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</row>
    <row r="628" spans="1:25" ht="12.75" customHeight="1">
      <c r="A628" s="53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</row>
    <row r="629" spans="1:25" ht="12.75" customHeight="1">
      <c r="A629" s="53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</row>
    <row r="630" spans="1:25" ht="12.75" customHeight="1">
      <c r="A630" s="53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</row>
    <row r="631" spans="1:25" ht="12.75" customHeight="1">
      <c r="A631" s="53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</row>
    <row r="632" spans="1:25" ht="12.75" customHeight="1">
      <c r="A632" s="53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</row>
    <row r="633" spans="1:25" ht="12.75" customHeight="1">
      <c r="A633" s="53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</row>
    <row r="634" spans="1:25" ht="12.75" customHeight="1">
      <c r="A634" s="53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</row>
    <row r="635" spans="1:25" ht="12.75" customHeight="1">
      <c r="A635" s="53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</row>
    <row r="636" spans="1:25" ht="12.75" customHeight="1">
      <c r="A636" s="53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</row>
    <row r="637" spans="1:25" ht="12.75" customHeight="1">
      <c r="A637" s="53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</row>
    <row r="638" spans="1:25" ht="12.75" customHeight="1">
      <c r="A638" s="53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</row>
    <row r="639" spans="1:25" ht="12.75" customHeight="1">
      <c r="A639" s="53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</row>
    <row r="640" spans="1:25" ht="12.75" customHeight="1">
      <c r="A640" s="53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</row>
    <row r="641" spans="1:25" ht="12.75" customHeight="1">
      <c r="A641" s="53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</row>
    <row r="642" spans="1:25" ht="12.75" customHeight="1">
      <c r="A642" s="53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</row>
    <row r="643" spans="1:25" ht="12.75" customHeight="1">
      <c r="A643" s="53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</row>
    <row r="644" spans="1:25" ht="12.75" customHeight="1">
      <c r="A644" s="53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spans="1:25" ht="12.75" customHeight="1">
      <c r="A645" s="53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</row>
    <row r="646" spans="1:25" ht="12.75" customHeight="1">
      <c r="A646" s="53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</row>
    <row r="647" spans="1:25" ht="12.75" customHeight="1">
      <c r="A647" s="53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.75" customHeight="1">
      <c r="A648" s="53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.75" customHeight="1">
      <c r="A649" s="53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</row>
    <row r="650" spans="1:25" ht="12.75" customHeight="1">
      <c r="A650" s="53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</row>
    <row r="651" spans="1:25" ht="12.75" customHeight="1">
      <c r="A651" s="53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</row>
    <row r="652" spans="1:25" ht="12.75" customHeight="1">
      <c r="A652" s="53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</row>
    <row r="653" spans="1:25" ht="12.75" customHeight="1">
      <c r="A653" s="53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</row>
    <row r="654" spans="1:25" ht="12.75" customHeight="1">
      <c r="A654" s="53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</row>
    <row r="655" spans="1:25" ht="12.75" customHeight="1">
      <c r="A655" s="53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</row>
    <row r="656" spans="1:25" ht="12.75" customHeight="1">
      <c r="A656" s="53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</row>
    <row r="657" spans="1:25" ht="12.75" customHeight="1">
      <c r="A657" s="53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</row>
    <row r="658" spans="1:25" ht="12.75" customHeight="1">
      <c r="A658" s="53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</row>
    <row r="659" spans="1:25" ht="12.75" customHeight="1">
      <c r="A659" s="53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</row>
    <row r="660" spans="1:25" ht="12.75" customHeight="1">
      <c r="A660" s="53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</row>
    <row r="661" spans="1:25" ht="12.75" customHeight="1">
      <c r="A661" s="53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</row>
    <row r="662" spans="1:25" ht="12.75" customHeight="1">
      <c r="A662" s="53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</row>
    <row r="663" spans="1:25" ht="12.75" customHeight="1">
      <c r="A663" s="53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</row>
    <row r="664" spans="1:25" ht="12.75" customHeight="1">
      <c r="A664" s="53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</row>
    <row r="665" spans="1:25" ht="12.75" customHeight="1">
      <c r="A665" s="53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</row>
    <row r="666" spans="1:25" ht="12.75" customHeight="1">
      <c r="A666" s="53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</row>
    <row r="667" spans="1:25" ht="12.75" customHeight="1">
      <c r="A667" s="53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</row>
    <row r="668" spans="1:25" ht="12.75" customHeight="1">
      <c r="A668" s="53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</row>
    <row r="669" spans="1:25" ht="12.75" customHeight="1">
      <c r="A669" s="53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spans="1:25" ht="12.75" customHeight="1">
      <c r="A670" s="53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</row>
    <row r="671" spans="1:25" ht="12.75" customHeight="1">
      <c r="A671" s="53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</row>
    <row r="672" spans="1:25" ht="12.75" customHeight="1">
      <c r="A672" s="53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</row>
    <row r="673" spans="1:25" ht="12.75" customHeight="1">
      <c r="A673" s="53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</row>
    <row r="674" spans="1:25" ht="12.75" customHeight="1">
      <c r="A674" s="53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</row>
    <row r="675" spans="1:25" ht="12.75" customHeight="1">
      <c r="A675" s="53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</row>
    <row r="676" spans="1:25" ht="12.75" customHeight="1">
      <c r="A676" s="53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</row>
    <row r="677" spans="1:25" ht="12.75" customHeight="1">
      <c r="A677" s="53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</row>
    <row r="678" spans="1:25" ht="12.75" customHeight="1">
      <c r="A678" s="53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</row>
    <row r="679" spans="1:25" ht="12.75" customHeight="1">
      <c r="A679" s="53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</row>
    <row r="680" spans="1:25" ht="12.75" customHeight="1">
      <c r="A680" s="53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</row>
    <row r="681" spans="1:25" ht="12.75" customHeight="1">
      <c r="A681" s="53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</row>
    <row r="682" spans="1:25" ht="12.75" customHeight="1">
      <c r="A682" s="53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</row>
    <row r="683" spans="1:25" ht="12.75" customHeight="1">
      <c r="A683" s="53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</row>
    <row r="684" spans="1:25" ht="12.75" customHeight="1">
      <c r="A684" s="53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</row>
    <row r="685" spans="1:25" ht="12.75" customHeight="1">
      <c r="A685" s="53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</row>
    <row r="686" spans="1:25" ht="12.75" customHeight="1">
      <c r="A686" s="53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</row>
    <row r="687" spans="1:25" ht="12.75" customHeight="1">
      <c r="A687" s="53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</row>
    <row r="688" spans="1:25" ht="12.75" customHeight="1">
      <c r="A688" s="53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</row>
    <row r="689" spans="1:25" ht="12.75" customHeight="1">
      <c r="A689" s="53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</row>
    <row r="690" spans="1:25" ht="12.75" customHeight="1">
      <c r="A690" s="53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</row>
    <row r="691" spans="1:25" ht="12.75" customHeight="1">
      <c r="A691" s="53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</row>
    <row r="692" spans="1:25" ht="12.75" customHeight="1">
      <c r="A692" s="53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</row>
    <row r="693" spans="1:25" ht="12.75" customHeight="1">
      <c r="A693" s="53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</row>
    <row r="694" spans="1:25" ht="12.75" customHeight="1">
      <c r="A694" s="53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</row>
    <row r="695" spans="1:25" ht="12.75" customHeight="1">
      <c r="A695" s="53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</row>
    <row r="696" spans="1:25" ht="12.75" customHeight="1">
      <c r="A696" s="53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</row>
    <row r="697" spans="1:25" ht="12.75" customHeight="1">
      <c r="A697" s="53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</row>
    <row r="698" spans="1:25" ht="12.75" customHeight="1">
      <c r="A698" s="53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spans="1:25" ht="12.75" customHeight="1">
      <c r="A699" s="53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</row>
    <row r="700" spans="1:25" ht="12.75" customHeight="1">
      <c r="A700" s="53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</row>
    <row r="701" spans="1:25" ht="12.75" customHeight="1">
      <c r="A701" s="53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</row>
    <row r="702" spans="1:25" ht="12.75" customHeight="1">
      <c r="A702" s="53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</row>
    <row r="703" spans="1:25" ht="12.75" customHeight="1">
      <c r="A703" s="53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</row>
    <row r="704" spans="1:25" ht="12.75" customHeight="1">
      <c r="A704" s="53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</row>
    <row r="705" spans="1:25" ht="12.75" customHeight="1">
      <c r="A705" s="53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</row>
    <row r="706" spans="1:25" ht="12.75" customHeight="1">
      <c r="A706" s="53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</row>
    <row r="707" spans="1:25" ht="12.75" customHeight="1">
      <c r="A707" s="53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</row>
    <row r="708" spans="1:25" ht="12.75" customHeight="1">
      <c r="A708" s="53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</row>
    <row r="709" spans="1:25" ht="12.75" customHeight="1">
      <c r="A709" s="53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</row>
    <row r="710" spans="1:25" ht="12.75" customHeight="1">
      <c r="A710" s="53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</row>
    <row r="711" spans="1:25" ht="12.75" customHeight="1">
      <c r="A711" s="53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</row>
    <row r="712" spans="1:25" ht="12.75" customHeight="1">
      <c r="A712" s="53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</row>
    <row r="713" spans="1:25" ht="12.75" customHeight="1">
      <c r="A713" s="53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</row>
    <row r="714" spans="1:25" ht="12.75" customHeight="1">
      <c r="A714" s="53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</row>
    <row r="715" spans="1:25" ht="12.75" customHeight="1">
      <c r="A715" s="53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</row>
    <row r="716" spans="1:25" ht="12.75" customHeight="1">
      <c r="A716" s="53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</row>
    <row r="717" spans="1:25" ht="12.75" customHeight="1">
      <c r="A717" s="53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</row>
    <row r="718" spans="1:25" ht="12.75" customHeight="1">
      <c r="A718" s="53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</row>
    <row r="719" spans="1:25" ht="12.75" customHeight="1">
      <c r="A719" s="53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</row>
    <row r="720" spans="1:25" ht="12.75" customHeight="1">
      <c r="A720" s="53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</row>
    <row r="721" spans="1:25" ht="12.75" customHeight="1">
      <c r="A721" s="53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</row>
    <row r="722" spans="1:25" ht="12.75" customHeight="1">
      <c r="A722" s="53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</row>
    <row r="723" spans="1:25" ht="12.75" customHeight="1">
      <c r="A723" s="53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</row>
    <row r="724" spans="1:25" ht="12.75" customHeight="1">
      <c r="A724" s="53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</row>
    <row r="725" spans="1:25" ht="12.75" customHeight="1">
      <c r="A725" s="53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spans="1:25" ht="12.75" customHeight="1">
      <c r="A726" s="53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</row>
    <row r="727" spans="1:25" ht="12.75" customHeight="1">
      <c r="A727" s="53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</row>
    <row r="728" spans="1:25" ht="12.75" customHeight="1">
      <c r="A728" s="53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</row>
    <row r="729" spans="1:25" ht="12.75" customHeight="1">
      <c r="A729" s="53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</row>
    <row r="730" spans="1:25" ht="12.75" customHeight="1">
      <c r="A730" s="53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</row>
    <row r="731" spans="1:25" ht="12.75" customHeight="1">
      <c r="A731" s="53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</row>
    <row r="732" spans="1:25" ht="12.75" customHeight="1">
      <c r="A732" s="53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</row>
    <row r="733" spans="1:25" ht="12.75" customHeight="1">
      <c r="A733" s="53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</row>
    <row r="734" spans="1:25" ht="12.75" customHeight="1">
      <c r="A734" s="53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</row>
    <row r="735" spans="1:25" ht="12.75" customHeight="1">
      <c r="A735" s="53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</row>
    <row r="736" spans="1:25" ht="12.75" customHeight="1">
      <c r="A736" s="53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</row>
    <row r="737" spans="1:25" ht="12.75" customHeight="1">
      <c r="A737" s="53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</row>
    <row r="738" spans="1:25" ht="12.75" customHeight="1">
      <c r="A738" s="53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</row>
    <row r="739" spans="1:25" ht="12.75" customHeight="1">
      <c r="A739" s="53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</row>
    <row r="740" spans="1:25" ht="12.75" customHeight="1">
      <c r="A740" s="53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</row>
    <row r="741" spans="1:25" ht="12.75" customHeight="1">
      <c r="A741" s="53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</row>
    <row r="742" spans="1:25" ht="12.75" customHeight="1">
      <c r="A742" s="53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</row>
    <row r="743" spans="1:25" ht="12.75" customHeight="1">
      <c r="A743" s="53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</row>
    <row r="744" spans="1:25" ht="12.75" customHeight="1">
      <c r="A744" s="53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</row>
    <row r="745" spans="1:25" ht="12.75" customHeight="1">
      <c r="A745" s="53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</row>
    <row r="746" spans="1:25" ht="12.75" customHeight="1">
      <c r="A746" s="53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</row>
    <row r="747" spans="1:25" ht="12.75" customHeight="1">
      <c r="A747" s="53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</row>
    <row r="748" spans="1:25" ht="12.75" customHeight="1">
      <c r="A748" s="53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</row>
    <row r="749" spans="1:25" ht="12.75" customHeight="1">
      <c r="A749" s="53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</row>
    <row r="750" spans="1:25" ht="12.75" customHeight="1">
      <c r="A750" s="53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</row>
    <row r="751" spans="1:25" ht="12.75" customHeight="1">
      <c r="A751" s="53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</row>
    <row r="752" spans="1:25" ht="12.75" customHeight="1">
      <c r="A752" s="53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spans="1:25" ht="12.75" customHeight="1">
      <c r="A753" s="53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</row>
    <row r="754" spans="1:25" ht="12.75" customHeight="1">
      <c r="A754" s="53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</row>
    <row r="755" spans="1:25" ht="12.75" customHeight="1">
      <c r="A755" s="53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</row>
    <row r="756" spans="1:25" ht="12.75" customHeight="1">
      <c r="A756" s="53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</row>
    <row r="757" spans="1:25" ht="12.75" customHeight="1">
      <c r="A757" s="53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</row>
    <row r="758" spans="1:25" ht="12.75" customHeight="1">
      <c r="A758" s="53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</row>
    <row r="759" spans="1:25" ht="12.75" customHeight="1">
      <c r="A759" s="53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</row>
    <row r="760" spans="1:25" ht="12.75" customHeight="1">
      <c r="A760" s="53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</row>
    <row r="761" spans="1:25" ht="12.75" customHeight="1">
      <c r="A761" s="53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</row>
    <row r="762" spans="1:25" ht="12.75" customHeight="1">
      <c r="A762" s="53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</row>
    <row r="763" spans="1:25" ht="12.75" customHeight="1">
      <c r="A763" s="53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</row>
    <row r="764" spans="1:25" ht="12.75" customHeight="1">
      <c r="A764" s="53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</row>
    <row r="765" spans="1:25" ht="12.75" customHeight="1">
      <c r="A765" s="53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</row>
    <row r="766" spans="1:25" ht="12.75" customHeight="1">
      <c r="A766" s="53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</row>
    <row r="767" spans="1:25" ht="12.75" customHeight="1">
      <c r="A767" s="53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</row>
    <row r="768" spans="1:25" ht="12.75" customHeight="1">
      <c r="A768" s="53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</row>
    <row r="769" spans="1:25" ht="12.75" customHeight="1">
      <c r="A769" s="53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</row>
    <row r="770" spans="1:25" ht="12.75" customHeight="1">
      <c r="A770" s="53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</row>
    <row r="771" spans="1:25" ht="12.75" customHeight="1">
      <c r="A771" s="53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</row>
    <row r="772" spans="1:25" ht="12.75" customHeight="1">
      <c r="A772" s="53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</row>
    <row r="773" spans="1:25" ht="12.75" customHeight="1">
      <c r="A773" s="53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</row>
    <row r="774" spans="1:25" ht="12.75" customHeight="1">
      <c r="A774" s="53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</row>
    <row r="775" spans="1:25" ht="12.75" customHeight="1">
      <c r="A775" s="53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</row>
    <row r="776" spans="1:25" ht="12.75" customHeight="1">
      <c r="A776" s="53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</row>
    <row r="777" spans="1:25" ht="12.75" customHeight="1">
      <c r="A777" s="53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spans="1:25" ht="12.75" customHeight="1">
      <c r="A778" s="53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</row>
    <row r="779" spans="1:25" ht="12.75" customHeight="1">
      <c r="A779" s="53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</row>
    <row r="780" spans="1:25" ht="12.75" customHeight="1">
      <c r="A780" s="53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</row>
    <row r="781" spans="1:25" ht="12.75" customHeight="1">
      <c r="A781" s="53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</row>
    <row r="782" spans="1:25" ht="12.75" customHeight="1">
      <c r="A782" s="53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</row>
    <row r="783" spans="1:25" ht="12.75" customHeight="1">
      <c r="A783" s="53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</row>
    <row r="784" spans="1:25" ht="12.75" customHeight="1">
      <c r="A784" s="53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</row>
    <row r="785" spans="1:25" ht="12.75" customHeight="1">
      <c r="A785" s="53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</row>
    <row r="786" spans="1:25" ht="12.75" customHeight="1">
      <c r="A786" s="53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</row>
    <row r="787" spans="1:25" ht="12.75" customHeight="1">
      <c r="A787" s="53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</row>
    <row r="788" spans="1:25" ht="12.75" customHeight="1">
      <c r="A788" s="53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</row>
    <row r="789" spans="1:25" ht="12.75" customHeight="1">
      <c r="A789" s="53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</row>
    <row r="790" spans="1:25" ht="12.75" customHeight="1">
      <c r="A790" s="53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</row>
    <row r="791" spans="1:25" ht="12.75" customHeight="1">
      <c r="A791" s="53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</row>
    <row r="792" spans="1:25" ht="12.75" customHeight="1">
      <c r="A792" s="53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</row>
    <row r="793" spans="1:25" ht="12.75" customHeight="1">
      <c r="A793" s="53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</row>
    <row r="794" spans="1:25" ht="12.75" customHeight="1">
      <c r="A794" s="53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</row>
    <row r="795" spans="1:25" ht="12.75" customHeight="1">
      <c r="A795" s="53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</row>
    <row r="796" spans="1:25" ht="12.75" customHeight="1">
      <c r="A796" s="53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</row>
    <row r="797" spans="1:25" ht="12.75" customHeight="1">
      <c r="A797" s="53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</row>
    <row r="798" spans="1:25" ht="12.75" customHeight="1">
      <c r="A798" s="53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</row>
    <row r="799" spans="1:25" ht="12.75" customHeight="1">
      <c r="A799" s="53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</row>
    <row r="800" spans="1:25" ht="12.75" customHeight="1">
      <c r="A800" s="53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</row>
    <row r="801" spans="1:25" ht="12.75" customHeight="1">
      <c r="A801" s="53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spans="1:25" ht="12.75" customHeight="1">
      <c r="A802" s="53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</row>
    <row r="803" spans="1:25" ht="12.75" customHeight="1">
      <c r="A803" s="53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</row>
    <row r="804" spans="1:25" ht="12.75" customHeight="1">
      <c r="A804" s="53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</row>
    <row r="805" spans="1:25" ht="12.75" customHeight="1">
      <c r="A805" s="53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</row>
    <row r="806" spans="1:25" ht="12.75" customHeight="1">
      <c r="A806" s="53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</row>
    <row r="807" spans="1:25" ht="12.75" customHeight="1">
      <c r="A807" s="53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</row>
    <row r="808" spans="1:25" ht="12.75" customHeight="1">
      <c r="A808" s="53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</row>
    <row r="809" spans="1:25" ht="12.75" customHeight="1">
      <c r="A809" s="53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</row>
    <row r="810" spans="1:25" ht="12.75" customHeight="1">
      <c r="A810" s="53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</row>
    <row r="811" spans="1:25" ht="12.75" customHeight="1">
      <c r="A811" s="53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</row>
    <row r="812" spans="1:25" ht="12.75" customHeight="1">
      <c r="A812" s="53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</row>
    <row r="813" spans="1:25" ht="12.75" customHeight="1">
      <c r="A813" s="53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</row>
    <row r="814" spans="1:25" ht="12.75" customHeight="1">
      <c r="A814" s="53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</row>
    <row r="815" spans="1:25" ht="12.75" customHeight="1">
      <c r="A815" s="53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</row>
    <row r="816" spans="1:25" ht="12.75" customHeight="1">
      <c r="A816" s="53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</row>
    <row r="817" spans="1:25" ht="12.75" customHeight="1">
      <c r="A817" s="53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</row>
    <row r="818" spans="1:25" ht="12.75" customHeight="1">
      <c r="A818" s="53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</row>
    <row r="819" spans="1:25" ht="12.75" customHeight="1">
      <c r="A819" s="53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</row>
    <row r="820" spans="1:25" ht="12.75" customHeight="1">
      <c r="A820" s="53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</row>
    <row r="821" spans="1:25" ht="12.75" customHeight="1">
      <c r="A821" s="53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</row>
    <row r="822" spans="1:25" ht="12.75" customHeight="1">
      <c r="A822" s="53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</row>
    <row r="823" spans="1:25" ht="12.75" customHeight="1">
      <c r="A823" s="53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</row>
    <row r="824" spans="1:25" ht="12.75" customHeight="1">
      <c r="A824" s="53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</row>
    <row r="825" spans="1:25" ht="12.75" customHeight="1">
      <c r="A825" s="53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</row>
    <row r="826" spans="1:25" ht="12.75" customHeight="1">
      <c r="A826" s="53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</row>
    <row r="827" spans="1:25" ht="12.75" customHeight="1">
      <c r="A827" s="53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</row>
    <row r="828" spans="1:25" ht="12.75" customHeight="1">
      <c r="A828" s="53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</row>
    <row r="829" spans="1:25" ht="12.75" customHeight="1">
      <c r="A829" s="53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</row>
    <row r="830" spans="1:25" ht="12.75" customHeight="1">
      <c r="A830" s="53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spans="1:25" ht="12.75" customHeight="1">
      <c r="A831" s="53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</row>
    <row r="832" spans="1:25" ht="12.75" customHeight="1">
      <c r="A832" s="53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</row>
    <row r="833" spans="1:25" ht="12.75" customHeight="1">
      <c r="A833" s="53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</row>
    <row r="834" spans="1:25" ht="12.75" customHeight="1">
      <c r="A834" s="53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</row>
    <row r="835" spans="1:25" ht="12.75" customHeight="1">
      <c r="A835" s="53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</row>
    <row r="836" spans="1:25" ht="12.75" customHeight="1">
      <c r="A836" s="53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</row>
    <row r="837" spans="1:25" ht="12.75" customHeight="1">
      <c r="A837" s="53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</row>
    <row r="838" spans="1:25" ht="12.75" customHeight="1">
      <c r="A838" s="53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</row>
    <row r="839" spans="1:25" ht="12.75" customHeight="1">
      <c r="A839" s="53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</row>
    <row r="840" spans="1:25" ht="12.75" customHeight="1">
      <c r="A840" s="53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</row>
    <row r="841" spans="1:25" ht="12.75" customHeight="1">
      <c r="A841" s="53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</row>
    <row r="842" spans="1:25" ht="12.75" customHeight="1">
      <c r="A842" s="53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</row>
    <row r="843" spans="1:25" ht="12.75" customHeight="1">
      <c r="A843" s="53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</row>
    <row r="844" spans="1:25" ht="12.75" customHeight="1">
      <c r="A844" s="53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</row>
    <row r="845" spans="1:25" ht="12.75" customHeight="1">
      <c r="A845" s="53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</row>
    <row r="846" spans="1:25" ht="12.75" customHeight="1">
      <c r="A846" s="53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</row>
    <row r="847" spans="1:25" ht="12.75" customHeight="1">
      <c r="A847" s="53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</row>
    <row r="848" spans="1:25" ht="12.75" customHeight="1">
      <c r="A848" s="53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</row>
    <row r="849" spans="1:25" ht="12.75" customHeight="1">
      <c r="A849" s="53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</row>
    <row r="850" spans="1:25" ht="12.75" customHeight="1">
      <c r="A850" s="53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</row>
    <row r="851" spans="1:25" ht="12.75" customHeight="1">
      <c r="A851" s="53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</row>
    <row r="852" spans="1:25" ht="12.75" customHeight="1">
      <c r="A852" s="53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</row>
    <row r="853" spans="1:25" ht="12.75" customHeight="1">
      <c r="A853" s="53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</row>
    <row r="854" spans="1:25" ht="12.75" customHeight="1">
      <c r="A854" s="53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</row>
    <row r="855" spans="1:25" ht="12.75" customHeight="1">
      <c r="A855" s="53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</row>
    <row r="856" spans="1:25" ht="12.75" customHeight="1">
      <c r="A856" s="53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</row>
    <row r="857" spans="1:25" ht="12.75" customHeight="1">
      <c r="A857" s="53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</row>
    <row r="858" spans="1:25" ht="12.75" customHeight="1">
      <c r="A858" s="53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</row>
    <row r="859" spans="1:25" ht="12.75" customHeight="1">
      <c r="A859" s="53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</row>
    <row r="860" spans="1:25" ht="12.75" customHeight="1">
      <c r="A860" s="53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</row>
    <row r="861" spans="1:25" ht="12.75" customHeight="1">
      <c r="A861" s="53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</row>
    <row r="862" spans="1:25" ht="12.75" customHeight="1">
      <c r="A862" s="53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</row>
    <row r="863" spans="1:25" ht="12.75" customHeight="1">
      <c r="A863" s="53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spans="1:25" ht="12.75" customHeight="1">
      <c r="A864" s="53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</row>
    <row r="865" spans="1:25" ht="12.75" customHeight="1">
      <c r="A865" s="53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</row>
    <row r="866" spans="1:25" ht="12.75" customHeight="1">
      <c r="A866" s="53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</row>
    <row r="867" spans="1:25" ht="12.75" customHeight="1">
      <c r="A867" s="53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</row>
    <row r="868" spans="1:25" ht="12.75" customHeight="1">
      <c r="A868" s="53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</row>
    <row r="869" spans="1:25" ht="12.75" customHeight="1">
      <c r="A869" s="53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</row>
    <row r="870" spans="1:25" ht="12.75" customHeight="1">
      <c r="A870" s="53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</row>
    <row r="871" spans="1:25" ht="12.75" customHeight="1">
      <c r="A871" s="53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</row>
    <row r="872" spans="1:25" ht="12.75" customHeight="1">
      <c r="A872" s="53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</row>
    <row r="873" spans="1:25" ht="12.75" customHeight="1">
      <c r="A873" s="53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</row>
    <row r="874" spans="1:25" ht="12.75" customHeight="1">
      <c r="A874" s="53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</row>
    <row r="875" spans="1:25" ht="12.75" customHeight="1">
      <c r="A875" s="53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</row>
    <row r="876" spans="1:25" ht="12.75" customHeight="1">
      <c r="A876" s="53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</row>
    <row r="877" spans="1:25" ht="12.75" customHeight="1">
      <c r="A877" s="53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</row>
    <row r="878" spans="1:25" ht="12.75" customHeight="1">
      <c r="A878" s="53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</row>
    <row r="879" spans="1:25" ht="12.75" customHeight="1">
      <c r="A879" s="53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</row>
    <row r="880" spans="1:25" ht="12.75" customHeight="1">
      <c r="A880" s="53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</row>
    <row r="881" spans="1:25" ht="12.75" customHeight="1">
      <c r="A881" s="53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</row>
    <row r="882" spans="1:25" ht="12.75" customHeight="1">
      <c r="A882" s="53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</row>
    <row r="883" spans="1:25" ht="12.75" customHeight="1">
      <c r="A883" s="53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</row>
    <row r="884" spans="1:25" ht="12.75" customHeight="1">
      <c r="A884" s="53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</row>
    <row r="885" spans="1:25" ht="12.75" customHeight="1">
      <c r="A885" s="53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</row>
    <row r="886" spans="1:25" ht="12.75" customHeight="1">
      <c r="A886" s="53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</row>
    <row r="887" spans="1:25" ht="12.75" customHeight="1">
      <c r="A887" s="53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</row>
    <row r="888" spans="1:25" ht="12.75" customHeight="1">
      <c r="A888" s="53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</row>
    <row r="889" spans="1:25" ht="12.75" customHeight="1">
      <c r="A889" s="53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</row>
    <row r="890" spans="1:25" ht="12.75" customHeight="1">
      <c r="A890" s="53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</row>
    <row r="891" spans="1:25" ht="12.75" customHeight="1">
      <c r="A891" s="53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</row>
    <row r="892" spans="1:25" ht="12.75" customHeight="1">
      <c r="A892" s="53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</row>
    <row r="893" spans="1:25" ht="12.75" customHeight="1">
      <c r="A893" s="53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spans="1:25" ht="12.75" customHeight="1">
      <c r="A894" s="53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</row>
    <row r="895" spans="1:25" ht="12.75" customHeight="1">
      <c r="A895" s="53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</row>
    <row r="896" spans="1:25" ht="12.75" customHeight="1">
      <c r="A896" s="53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</row>
    <row r="897" spans="1:25" ht="12.75" customHeight="1">
      <c r="A897" s="53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</row>
    <row r="898" spans="1:25" ht="12.75" customHeight="1">
      <c r="A898" s="53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</row>
    <row r="899" spans="1:25" ht="12.75" customHeight="1">
      <c r="A899" s="53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</row>
    <row r="900" spans="1:25" ht="12.75" customHeight="1">
      <c r="A900" s="53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</row>
    <row r="901" spans="1:25" ht="12.75" customHeight="1">
      <c r="A901" s="53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</row>
    <row r="902" spans="1:25" ht="12.75" customHeight="1">
      <c r="A902" s="53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</row>
    <row r="903" spans="1:25" ht="12.75" customHeight="1">
      <c r="A903" s="53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</row>
    <row r="904" spans="1:25" ht="12.75" customHeight="1">
      <c r="A904" s="53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</row>
    <row r="905" spans="1:25" ht="12.75" customHeight="1">
      <c r="A905" s="53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</row>
    <row r="906" spans="1:25" ht="12.75" customHeight="1">
      <c r="A906" s="53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</row>
    <row r="907" spans="1:25" ht="12.75" customHeight="1">
      <c r="A907" s="53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</row>
    <row r="908" spans="1:25" ht="12.75" customHeight="1">
      <c r="A908" s="53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</row>
    <row r="909" spans="1:25" ht="12.75" customHeight="1">
      <c r="A909" s="53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</row>
    <row r="910" spans="1:25" ht="12.75" customHeight="1">
      <c r="A910" s="53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</row>
    <row r="911" spans="1:25" ht="12.75" customHeight="1">
      <c r="A911" s="53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</row>
    <row r="912" spans="1:25" ht="12.75" customHeight="1">
      <c r="A912" s="53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</row>
    <row r="913" spans="1:25" ht="12.75" customHeight="1">
      <c r="A913" s="53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</row>
    <row r="914" spans="1:25" ht="12.75" customHeight="1">
      <c r="A914" s="53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</row>
    <row r="915" spans="1:25" ht="12.75" customHeight="1">
      <c r="A915" s="53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</row>
    <row r="916" spans="1:25" ht="12.75" customHeight="1">
      <c r="A916" s="53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</row>
    <row r="917" spans="1:25" ht="12.75" customHeight="1">
      <c r="A917" s="53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</row>
    <row r="918" spans="1:25" ht="12.75" customHeight="1">
      <c r="A918" s="53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</row>
    <row r="919" spans="1:25" ht="12.75" customHeight="1">
      <c r="A919" s="53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</row>
    <row r="920" spans="1:25" ht="12.75" customHeight="1">
      <c r="A920" s="53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</row>
    <row r="921" spans="1:25" ht="12.75" customHeight="1">
      <c r="A921" s="53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</row>
    <row r="922" spans="1:25" ht="12.75" customHeight="1">
      <c r="A922" s="53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</row>
    <row r="923" spans="1:25" ht="12.75" customHeight="1">
      <c r="A923" s="53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</row>
    <row r="924" spans="1:25" ht="12.75" customHeight="1">
      <c r="A924" s="53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</row>
    <row r="925" spans="1:25" ht="12.75" customHeight="1">
      <c r="A925" s="53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</row>
    <row r="926" spans="1:25" ht="12.75" customHeight="1">
      <c r="A926" s="53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</row>
    <row r="927" spans="1:25" ht="12.75" customHeight="1">
      <c r="A927" s="53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</row>
    <row r="928" spans="1:25" ht="12.75" customHeight="1">
      <c r="A928" s="53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</row>
    <row r="929" spans="1:25" ht="12.75" customHeight="1">
      <c r="A929" s="53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</row>
    <row r="930" spans="1:25" ht="12.75" customHeight="1">
      <c r="A930" s="53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</row>
    <row r="931" spans="1:25" ht="12.75" customHeight="1">
      <c r="A931" s="53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</row>
    <row r="932" spans="1:25" ht="12.75" customHeight="1">
      <c r="A932" s="53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</row>
    <row r="933" spans="1:25" ht="12.75" customHeight="1">
      <c r="A933" s="53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</row>
    <row r="934" spans="1:25" ht="12.75" customHeight="1">
      <c r="A934" s="53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</row>
    <row r="935" spans="1:25" ht="12.75" customHeight="1">
      <c r="A935" s="53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</row>
    <row r="936" spans="1:25" ht="12.75" customHeight="1">
      <c r="A936" s="53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</row>
    <row r="937" spans="1:25" ht="12.75" customHeight="1">
      <c r="A937" s="53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</row>
    <row r="938" spans="1:25" ht="12.75" customHeight="1">
      <c r="A938" s="53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</row>
    <row r="939" spans="1:25" ht="12.75" customHeight="1">
      <c r="A939" s="53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</row>
    <row r="940" spans="1:25" ht="12.75" customHeight="1">
      <c r="A940" s="53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</row>
    <row r="941" spans="1:25" ht="12.75" customHeight="1">
      <c r="A941" s="53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</row>
    <row r="942" spans="1:25" ht="12.75" customHeight="1">
      <c r="A942" s="53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</row>
    <row r="943" spans="1:25" ht="12.75" customHeight="1">
      <c r="A943" s="53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</row>
    <row r="944" spans="1:25" ht="12.75" customHeight="1">
      <c r="A944" s="53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</row>
    <row r="945" spans="1:25" ht="12.75" customHeight="1">
      <c r="A945" s="53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</row>
    <row r="946" spans="1:25" ht="12.75" customHeight="1">
      <c r="A946" s="53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</row>
    <row r="947" spans="1:25" ht="12.75" customHeight="1">
      <c r="A947" s="53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</row>
    <row r="948" spans="1:25" ht="12.75" customHeight="1">
      <c r="A948" s="53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</row>
    <row r="949" spans="1:25" ht="12.75" customHeight="1">
      <c r="A949" s="53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</row>
    <row r="950" spans="1:25" ht="12.75" customHeight="1">
      <c r="A950" s="53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</row>
    <row r="951" spans="1:25" ht="12.75" customHeight="1">
      <c r="A951" s="53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</row>
    <row r="952" spans="1:25" ht="12.75" customHeight="1">
      <c r="A952" s="53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</row>
    <row r="953" spans="1:25" ht="12.75" customHeight="1">
      <c r="A953" s="53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</row>
    <row r="954" spans="1:25" ht="12.75" customHeight="1">
      <c r="A954" s="53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</row>
    <row r="955" spans="1:25" ht="12.75" customHeight="1">
      <c r="A955" s="53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</row>
    <row r="956" spans="1:25" ht="12.75" customHeight="1">
      <c r="A956" s="53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</row>
    <row r="957" spans="1:25" ht="12.75" customHeight="1">
      <c r="A957" s="53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</row>
    <row r="958" spans="1:25" ht="12.75" customHeight="1">
      <c r="A958" s="53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</row>
    <row r="959" spans="1:25" ht="12.75" customHeight="1">
      <c r="A959" s="53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</row>
    <row r="960" spans="1:25" ht="12.75" customHeight="1">
      <c r="A960" s="53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</row>
    <row r="961" spans="1:25" ht="12.75" customHeight="1">
      <c r="A961" s="53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</row>
    <row r="962" spans="1:25" ht="12.75" customHeight="1">
      <c r="A962" s="53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</row>
    <row r="963" spans="1:25" ht="12.75" customHeight="1">
      <c r="A963" s="53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</row>
    <row r="964" spans="1:25" ht="12.75" customHeight="1">
      <c r="A964" s="53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</row>
    <row r="965" spans="1:25" ht="12.75" customHeight="1">
      <c r="A965" s="53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</row>
    <row r="966" spans="1:25" ht="12.75" customHeight="1">
      <c r="A966" s="53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</row>
    <row r="967" spans="1:25" ht="12.75" customHeight="1">
      <c r="A967" s="53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</row>
    <row r="968" spans="1:25" ht="12.75" customHeight="1">
      <c r="A968" s="53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</row>
    <row r="969" spans="1:25" ht="12.75" customHeight="1">
      <c r="A969" s="53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</row>
    <row r="970" spans="1:25" ht="12.75" customHeight="1">
      <c r="A970" s="53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</row>
    <row r="971" spans="1:25" ht="12.75" customHeight="1">
      <c r="A971" s="53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</row>
    <row r="972" spans="1:25" ht="12.75" customHeight="1">
      <c r="A972" s="53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</row>
    <row r="973" spans="1:25" ht="12.75" customHeight="1">
      <c r="A973" s="53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</row>
    <row r="974" spans="1:25" ht="12.75" customHeight="1">
      <c r="A974" s="53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</row>
    <row r="975" spans="1:25" ht="12.75" customHeight="1">
      <c r="A975" s="53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</row>
    <row r="976" spans="1:25" ht="12.75" customHeight="1">
      <c r="A976" s="53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</row>
    <row r="977" spans="1:25" ht="12.75" customHeight="1">
      <c r="A977" s="53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</row>
    <row r="978" spans="1:25" ht="12.75" customHeight="1">
      <c r="A978" s="53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</row>
    <row r="979" spans="1:25" ht="12.75" customHeight="1">
      <c r="A979" s="53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</row>
    <row r="980" spans="1:25" ht="12.75" customHeight="1">
      <c r="A980" s="53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</row>
    <row r="981" spans="1:25" ht="12.75" customHeight="1">
      <c r="A981" s="53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</row>
    <row r="982" spans="1:25" ht="12.75" customHeight="1">
      <c r="A982" s="53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</row>
    <row r="983" spans="1:25" ht="12.75" customHeight="1">
      <c r="A983" s="53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</row>
    <row r="984" spans="1:25" ht="12.75" customHeight="1">
      <c r="A984" s="53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</row>
    <row r="985" spans="1:25" ht="12.75" customHeight="1">
      <c r="A985" s="53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</row>
    <row r="986" spans="1:25" ht="12.75" customHeight="1">
      <c r="A986" s="53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</row>
    <row r="987" spans="1:25" ht="12.75" customHeight="1">
      <c r="A987" s="53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</row>
    <row r="988" spans="1:25" ht="12.75" customHeight="1">
      <c r="A988" s="53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</row>
    <row r="989" spans="1:25" ht="12.75" customHeight="1">
      <c r="A989" s="53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</row>
    <row r="990" spans="1:25" ht="12.75" customHeight="1">
      <c r="A990" s="53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</row>
    <row r="991" spans="1:25" ht="12.75" customHeight="1">
      <c r="A991" s="53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</row>
    <row r="992" spans="1:25" ht="12.75" customHeight="1">
      <c r="A992" s="53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</row>
    <row r="993" spans="1:25" ht="12.75" customHeight="1">
      <c r="A993" s="53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</row>
    <row r="994" spans="1:25" ht="12.75" customHeight="1">
      <c r="A994" s="53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</row>
    <row r="995" spans="1:25" ht="12.75" customHeight="1">
      <c r="A995" s="53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</row>
    <row r="996" spans="1:25" ht="12.75" customHeight="1">
      <c r="A996" s="53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</row>
    <row r="997" spans="1:25" ht="12.75" customHeight="1">
      <c r="A997" s="53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</row>
    <row r="998" spans="1:25" ht="12.75" customHeight="1">
      <c r="A998" s="53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</row>
    <row r="999" spans="1:25" ht="12.75" customHeight="1">
      <c r="A999" s="53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</row>
  </sheetData>
  <mergeCells count="10">
    <mergeCell ref="A20:E20"/>
    <mergeCell ref="A21:E21"/>
    <mergeCell ref="A22:E22"/>
    <mergeCell ref="A1:F1"/>
    <mergeCell ref="A3:F3"/>
    <mergeCell ref="A9:E9"/>
    <mergeCell ref="A10:E10"/>
    <mergeCell ref="A11:E11"/>
    <mergeCell ref="A12:F12"/>
    <mergeCell ref="A13:F13"/>
  </mergeCells>
  <pageMargins left="0.78749999999999998" right="0.39374999999999999" top="0.39374999999999999" bottom="0.39374999999999999" header="0" footer="0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E6E6"/>
    <pageSetUpPr fitToPage="1"/>
  </sheetPr>
  <dimension ref="A1:X961"/>
  <sheetViews>
    <sheetView showGridLines="0" workbookViewId="0">
      <selection sqref="A1:G1"/>
    </sheetView>
  </sheetViews>
  <sheetFormatPr defaultColWidth="14.42578125" defaultRowHeight="15" customHeight="1"/>
  <cols>
    <col min="1" max="1" width="9.140625" customWidth="1"/>
    <col min="2" max="2" width="68.5703125" customWidth="1"/>
    <col min="3" max="3" width="22.5703125" customWidth="1"/>
    <col min="4" max="4" width="8.140625" customWidth="1"/>
    <col min="5" max="5" width="17.5703125" customWidth="1"/>
    <col min="6" max="6" width="12" customWidth="1"/>
    <col min="7" max="7" width="16.85546875" customWidth="1"/>
    <col min="8" max="8" width="9.140625" customWidth="1"/>
    <col min="9" max="9" width="13.28515625" customWidth="1"/>
    <col min="10" max="23" width="9.140625" customWidth="1"/>
    <col min="24" max="24" width="8.7109375" customWidth="1"/>
  </cols>
  <sheetData>
    <row r="1" spans="1:24" ht="18">
      <c r="A1" s="191" t="s">
        <v>251</v>
      </c>
      <c r="B1" s="192"/>
      <c r="C1" s="192"/>
      <c r="D1" s="192"/>
      <c r="E1" s="192"/>
      <c r="F1" s="192"/>
      <c r="G1" s="193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36"/>
      <c r="U1" s="36"/>
      <c r="V1" s="36"/>
      <c r="W1" s="36"/>
      <c r="X1" s="36"/>
    </row>
    <row r="2" spans="1:24" ht="12.75">
      <c r="A2" s="55"/>
      <c r="B2" s="31"/>
      <c r="C2" s="31"/>
      <c r="D2" s="31"/>
      <c r="E2" s="31"/>
      <c r="F2" s="31"/>
      <c r="G2" s="31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36"/>
    </row>
    <row r="3" spans="1:24" ht="25.5">
      <c r="A3" s="29" t="s">
        <v>252</v>
      </c>
      <c r="B3" s="29" t="s">
        <v>230</v>
      </c>
      <c r="C3" s="29" t="s">
        <v>236</v>
      </c>
      <c r="D3" s="29" t="s">
        <v>253</v>
      </c>
      <c r="E3" s="37" t="s">
        <v>254</v>
      </c>
      <c r="F3" s="37" t="s">
        <v>233</v>
      </c>
      <c r="G3" s="37" t="s">
        <v>255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2.75" customHeight="1">
      <c r="A4" s="56">
        <v>1</v>
      </c>
      <c r="B4" s="57" t="s">
        <v>256</v>
      </c>
      <c r="C4" s="58" t="s">
        <v>257</v>
      </c>
      <c r="D4" s="56">
        <v>6</v>
      </c>
      <c r="E4" s="59" t="s">
        <v>258</v>
      </c>
      <c r="F4" s="60">
        <v>9.8000000000000007</v>
      </c>
      <c r="G4" s="61">
        <f t="shared" ref="G4:G30" si="0">D4*F4</f>
        <v>58.800000000000004</v>
      </c>
      <c r="H4" s="36"/>
      <c r="I4" s="62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2.75" customHeight="1">
      <c r="A5" s="56">
        <v>2</v>
      </c>
      <c r="B5" s="63" t="s">
        <v>259</v>
      </c>
      <c r="C5" s="56" t="s">
        <v>260</v>
      </c>
      <c r="D5" s="64">
        <v>10</v>
      </c>
      <c r="E5" s="65" t="s">
        <v>258</v>
      </c>
      <c r="F5" s="41">
        <v>14.11</v>
      </c>
      <c r="G5" s="61">
        <f t="shared" si="0"/>
        <v>141.1</v>
      </c>
      <c r="H5" s="36"/>
      <c r="I5" s="62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2.75" customHeight="1">
      <c r="A6" s="56">
        <v>3</v>
      </c>
      <c r="B6" s="66" t="s">
        <v>261</v>
      </c>
      <c r="C6" s="67" t="s">
        <v>262</v>
      </c>
      <c r="D6" s="68">
        <v>4</v>
      </c>
      <c r="E6" s="69" t="s">
        <v>258</v>
      </c>
      <c r="F6" s="41">
        <v>10.18</v>
      </c>
      <c r="G6" s="61">
        <f t="shared" si="0"/>
        <v>40.72</v>
      </c>
      <c r="H6" s="36"/>
      <c r="I6" s="62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2.75" customHeight="1">
      <c r="A7" s="56">
        <v>4</v>
      </c>
      <c r="B7" s="63" t="s">
        <v>263</v>
      </c>
      <c r="C7" s="58" t="s">
        <v>257</v>
      </c>
      <c r="D7" s="64">
        <v>1</v>
      </c>
      <c r="E7" s="65" t="s">
        <v>258</v>
      </c>
      <c r="F7" s="41">
        <v>9.7799999999999994</v>
      </c>
      <c r="G7" s="61">
        <f t="shared" si="0"/>
        <v>9.7799999999999994</v>
      </c>
      <c r="H7" s="36"/>
      <c r="I7" s="62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2.75" customHeight="1">
      <c r="A8" s="56">
        <v>5</v>
      </c>
      <c r="B8" s="63" t="s">
        <v>264</v>
      </c>
      <c r="C8" s="56" t="s">
        <v>257</v>
      </c>
      <c r="D8" s="56">
        <v>4</v>
      </c>
      <c r="E8" s="65" t="s">
        <v>258</v>
      </c>
      <c r="F8" s="41">
        <v>11.9</v>
      </c>
      <c r="G8" s="61">
        <f t="shared" si="0"/>
        <v>47.6</v>
      </c>
      <c r="H8" s="36"/>
      <c r="I8" s="6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2.75" customHeight="1">
      <c r="A9" s="56">
        <v>6</v>
      </c>
      <c r="B9" s="63" t="s">
        <v>265</v>
      </c>
      <c r="C9" s="56" t="s">
        <v>236</v>
      </c>
      <c r="D9" s="56">
        <v>10</v>
      </c>
      <c r="E9" s="65" t="s">
        <v>258</v>
      </c>
      <c r="F9" s="41">
        <v>7.93</v>
      </c>
      <c r="G9" s="61">
        <f t="shared" si="0"/>
        <v>79.3</v>
      </c>
      <c r="H9" s="36"/>
      <c r="I9" s="62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2.75" customHeight="1">
      <c r="A10" s="56">
        <v>7</v>
      </c>
      <c r="B10" s="57" t="s">
        <v>266</v>
      </c>
      <c r="C10" s="56" t="s">
        <v>236</v>
      </c>
      <c r="D10" s="56">
        <v>12</v>
      </c>
      <c r="E10" s="65" t="s">
        <v>258</v>
      </c>
      <c r="F10" s="41">
        <v>2.02</v>
      </c>
      <c r="G10" s="61">
        <f t="shared" si="0"/>
        <v>24.240000000000002</v>
      </c>
      <c r="H10" s="36"/>
      <c r="I10" s="6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2.75" customHeight="1">
      <c r="A11" s="56">
        <v>8</v>
      </c>
      <c r="B11" s="63" t="s">
        <v>267</v>
      </c>
      <c r="C11" s="56" t="s">
        <v>257</v>
      </c>
      <c r="D11" s="56">
        <v>4</v>
      </c>
      <c r="E11" s="65" t="s">
        <v>258</v>
      </c>
      <c r="F11" s="41">
        <v>17.649999999999999</v>
      </c>
      <c r="G11" s="61">
        <f t="shared" si="0"/>
        <v>70.599999999999994</v>
      </c>
      <c r="H11" s="36"/>
      <c r="I11" s="62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2.75" customHeight="1">
      <c r="A12" s="56">
        <v>9</v>
      </c>
      <c r="B12" s="63" t="s">
        <v>268</v>
      </c>
      <c r="C12" s="56" t="s">
        <v>236</v>
      </c>
      <c r="D12" s="56">
        <v>2</v>
      </c>
      <c r="E12" s="65" t="s">
        <v>258</v>
      </c>
      <c r="F12" s="41">
        <v>3.76</v>
      </c>
      <c r="G12" s="61">
        <f t="shared" si="0"/>
        <v>7.52</v>
      </c>
      <c r="H12" s="36"/>
      <c r="I12" s="62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2.75" customHeight="1">
      <c r="A13" s="56">
        <v>10</v>
      </c>
      <c r="B13" s="63" t="s">
        <v>269</v>
      </c>
      <c r="C13" s="56" t="s">
        <v>236</v>
      </c>
      <c r="D13" s="56">
        <v>20</v>
      </c>
      <c r="E13" s="65" t="s">
        <v>258</v>
      </c>
      <c r="F13" s="41">
        <v>1.8</v>
      </c>
      <c r="G13" s="61">
        <f t="shared" si="0"/>
        <v>36</v>
      </c>
      <c r="H13" s="36"/>
      <c r="I13" s="62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2.75" customHeight="1">
      <c r="A14" s="56">
        <v>11</v>
      </c>
      <c r="B14" s="63" t="s">
        <v>270</v>
      </c>
      <c r="C14" s="56" t="s">
        <v>236</v>
      </c>
      <c r="D14" s="56">
        <v>10</v>
      </c>
      <c r="E14" s="65" t="s">
        <v>258</v>
      </c>
      <c r="F14" s="41">
        <v>2.8</v>
      </c>
      <c r="G14" s="61">
        <f t="shared" si="0"/>
        <v>28</v>
      </c>
      <c r="H14" s="36"/>
      <c r="I14" s="62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2.75" customHeight="1">
      <c r="A15" s="56">
        <v>12</v>
      </c>
      <c r="B15" s="63" t="s">
        <v>271</v>
      </c>
      <c r="C15" s="56" t="s">
        <v>236</v>
      </c>
      <c r="D15" s="56">
        <v>5</v>
      </c>
      <c r="E15" s="65" t="s">
        <v>258</v>
      </c>
      <c r="F15" s="41">
        <v>1.68</v>
      </c>
      <c r="G15" s="61">
        <f t="shared" si="0"/>
        <v>8.4</v>
      </c>
      <c r="H15" s="36"/>
      <c r="I15" s="62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2.75" customHeight="1">
      <c r="A16" s="56">
        <v>13</v>
      </c>
      <c r="B16" s="63" t="s">
        <v>272</v>
      </c>
      <c r="C16" s="56" t="s">
        <v>273</v>
      </c>
      <c r="D16" s="56">
        <v>2</v>
      </c>
      <c r="E16" s="65" t="s">
        <v>258</v>
      </c>
      <c r="F16" s="41">
        <v>3.5</v>
      </c>
      <c r="G16" s="61">
        <f t="shared" si="0"/>
        <v>7</v>
      </c>
      <c r="H16" s="36"/>
      <c r="I16" s="6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2.75" customHeight="1">
      <c r="A17" s="56">
        <v>14</v>
      </c>
      <c r="B17" s="63" t="s">
        <v>274</v>
      </c>
      <c r="C17" s="56" t="s">
        <v>273</v>
      </c>
      <c r="D17" s="56">
        <v>6</v>
      </c>
      <c r="E17" s="65" t="s">
        <v>258</v>
      </c>
      <c r="F17" s="41">
        <v>5.62</v>
      </c>
      <c r="G17" s="61">
        <f t="shared" si="0"/>
        <v>33.72</v>
      </c>
      <c r="H17" s="36"/>
      <c r="I17" s="6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2.75" customHeight="1">
      <c r="A18" s="56">
        <v>15</v>
      </c>
      <c r="B18" s="57" t="s">
        <v>275</v>
      </c>
      <c r="C18" s="56" t="s">
        <v>276</v>
      </c>
      <c r="D18" s="56">
        <v>3</v>
      </c>
      <c r="E18" s="65" t="s">
        <v>258</v>
      </c>
      <c r="F18" s="41">
        <v>1.55</v>
      </c>
      <c r="G18" s="61">
        <f t="shared" si="0"/>
        <v>4.6500000000000004</v>
      </c>
      <c r="H18" s="36"/>
      <c r="I18" s="6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2.75" customHeight="1">
      <c r="A19" s="56">
        <v>16</v>
      </c>
      <c r="B19" s="57" t="s">
        <v>277</v>
      </c>
      <c r="C19" s="56" t="s">
        <v>278</v>
      </c>
      <c r="D19" s="56">
        <v>1</v>
      </c>
      <c r="E19" s="65" t="s">
        <v>258</v>
      </c>
      <c r="F19" s="41">
        <v>1.35</v>
      </c>
      <c r="G19" s="61">
        <f t="shared" si="0"/>
        <v>1.35</v>
      </c>
      <c r="H19" s="36"/>
      <c r="I19" s="6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2.75" customHeight="1">
      <c r="A20" s="56">
        <v>17</v>
      </c>
      <c r="B20" s="57" t="s">
        <v>279</v>
      </c>
      <c r="C20" s="56" t="s">
        <v>236</v>
      </c>
      <c r="D20" s="56">
        <v>6</v>
      </c>
      <c r="E20" s="65" t="s">
        <v>258</v>
      </c>
      <c r="F20" s="41">
        <v>5.05</v>
      </c>
      <c r="G20" s="61">
        <f t="shared" si="0"/>
        <v>30.299999999999997</v>
      </c>
      <c r="H20" s="36"/>
      <c r="I20" s="6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2.75" customHeight="1">
      <c r="A21" s="56">
        <v>18</v>
      </c>
      <c r="B21" s="57" t="s">
        <v>280</v>
      </c>
      <c r="C21" s="56" t="s">
        <v>281</v>
      </c>
      <c r="D21" s="56">
        <v>100</v>
      </c>
      <c r="E21" s="65" t="s">
        <v>258</v>
      </c>
      <c r="F21" s="41">
        <v>4.9800000000000004</v>
      </c>
      <c r="G21" s="61">
        <f t="shared" si="0"/>
        <v>498.00000000000006</v>
      </c>
      <c r="H21" s="36"/>
      <c r="I21" s="6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2.75" customHeight="1">
      <c r="A22" s="56">
        <v>19</v>
      </c>
      <c r="B22" s="57" t="s">
        <v>282</v>
      </c>
      <c r="C22" s="56" t="s">
        <v>283</v>
      </c>
      <c r="D22" s="56">
        <v>10</v>
      </c>
      <c r="E22" s="65" t="s">
        <v>258</v>
      </c>
      <c r="F22" s="41">
        <v>10.91</v>
      </c>
      <c r="G22" s="61">
        <f t="shared" si="0"/>
        <v>109.1</v>
      </c>
      <c r="H22" s="36"/>
      <c r="I22" s="6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2.75" customHeight="1">
      <c r="A23" s="56">
        <v>20</v>
      </c>
      <c r="B23" s="57" t="s">
        <v>284</v>
      </c>
      <c r="C23" s="56" t="s">
        <v>285</v>
      </c>
      <c r="D23" s="56">
        <v>2</v>
      </c>
      <c r="E23" s="65" t="s">
        <v>258</v>
      </c>
      <c r="F23" s="41">
        <v>6.15</v>
      </c>
      <c r="G23" s="61">
        <f t="shared" si="0"/>
        <v>12.3</v>
      </c>
      <c r="H23" s="36"/>
      <c r="I23" s="62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2.75" customHeight="1">
      <c r="A24" s="56">
        <v>21</v>
      </c>
      <c r="B24" s="63" t="s">
        <v>286</v>
      </c>
      <c r="C24" s="56" t="s">
        <v>287</v>
      </c>
      <c r="D24" s="56">
        <v>10</v>
      </c>
      <c r="E24" s="65" t="s">
        <v>258</v>
      </c>
      <c r="F24" s="41">
        <v>7.55</v>
      </c>
      <c r="G24" s="61">
        <f t="shared" si="0"/>
        <v>75.5</v>
      </c>
      <c r="H24" s="36"/>
      <c r="I24" s="6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2.75" customHeight="1">
      <c r="A25" s="56">
        <v>22</v>
      </c>
      <c r="B25" s="57" t="s">
        <v>288</v>
      </c>
      <c r="C25" s="56" t="s">
        <v>289</v>
      </c>
      <c r="D25" s="56">
        <v>2</v>
      </c>
      <c r="E25" s="65" t="s">
        <v>258</v>
      </c>
      <c r="F25" s="41">
        <v>23.61</v>
      </c>
      <c r="G25" s="61">
        <f t="shared" si="0"/>
        <v>47.22</v>
      </c>
      <c r="H25" s="36"/>
      <c r="I25" s="62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2.75" customHeight="1">
      <c r="A26" s="56">
        <v>23</v>
      </c>
      <c r="B26" s="57" t="s">
        <v>290</v>
      </c>
      <c r="C26" s="56" t="s">
        <v>291</v>
      </c>
      <c r="D26" s="56">
        <v>1</v>
      </c>
      <c r="E26" s="65" t="s">
        <v>258</v>
      </c>
      <c r="F26" s="41">
        <v>41.24</v>
      </c>
      <c r="G26" s="61">
        <f t="shared" si="0"/>
        <v>41.24</v>
      </c>
      <c r="H26" s="36"/>
      <c r="I26" s="62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2.75" customHeight="1">
      <c r="A27" s="56">
        <v>24</v>
      </c>
      <c r="B27" s="57" t="s">
        <v>292</v>
      </c>
      <c r="C27" s="58" t="s">
        <v>291</v>
      </c>
      <c r="D27" s="56">
        <v>2</v>
      </c>
      <c r="E27" s="65" t="s">
        <v>258</v>
      </c>
      <c r="F27" s="41">
        <v>37.1</v>
      </c>
      <c r="G27" s="61">
        <f t="shared" si="0"/>
        <v>74.2</v>
      </c>
      <c r="H27" s="36"/>
      <c r="I27" s="62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2.75" customHeight="1">
      <c r="A28" s="56">
        <v>25</v>
      </c>
      <c r="B28" s="57" t="s">
        <v>293</v>
      </c>
      <c r="C28" s="56" t="s">
        <v>291</v>
      </c>
      <c r="D28" s="56">
        <v>1</v>
      </c>
      <c r="E28" s="70" t="s">
        <v>258</v>
      </c>
      <c r="F28" s="71">
        <v>31.43</v>
      </c>
      <c r="G28" s="61">
        <f t="shared" si="0"/>
        <v>31.43</v>
      </c>
      <c r="H28" s="36"/>
      <c r="I28" s="62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2.75" customHeight="1">
      <c r="A29" s="56">
        <v>26</v>
      </c>
      <c r="B29" s="57" t="s">
        <v>294</v>
      </c>
      <c r="C29" s="56" t="s">
        <v>291</v>
      </c>
      <c r="D29" s="56">
        <v>2</v>
      </c>
      <c r="E29" s="65" t="s">
        <v>258</v>
      </c>
      <c r="F29" s="41">
        <v>13.42</v>
      </c>
      <c r="G29" s="61">
        <f t="shared" si="0"/>
        <v>26.84</v>
      </c>
      <c r="H29" s="36"/>
      <c r="I29" s="62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2.75" customHeight="1">
      <c r="A30" s="56">
        <v>27</v>
      </c>
      <c r="B30" s="57" t="s">
        <v>295</v>
      </c>
      <c r="C30" s="56" t="s">
        <v>236</v>
      </c>
      <c r="D30" s="56">
        <v>10</v>
      </c>
      <c r="E30" s="65" t="s">
        <v>258</v>
      </c>
      <c r="F30" s="41">
        <v>2.78</v>
      </c>
      <c r="G30" s="61">
        <f t="shared" si="0"/>
        <v>27.799999999999997</v>
      </c>
      <c r="H30" s="36"/>
      <c r="I30" s="62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2.75" customHeight="1">
      <c r="A31" s="56">
        <v>28</v>
      </c>
      <c r="B31" s="66" t="s">
        <v>296</v>
      </c>
      <c r="C31" s="67" t="s">
        <v>236</v>
      </c>
      <c r="D31" s="68">
        <v>10</v>
      </c>
      <c r="E31" s="69" t="s">
        <v>297</v>
      </c>
      <c r="F31" s="41">
        <v>9.08</v>
      </c>
      <c r="G31" s="61">
        <f t="shared" ref="G31:G44" si="1">(D31*F31)/6</f>
        <v>15.133333333333333</v>
      </c>
      <c r="H31" s="36"/>
      <c r="I31" s="62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2.75" customHeight="1">
      <c r="A32" s="56">
        <v>29</v>
      </c>
      <c r="B32" s="72" t="s">
        <v>298</v>
      </c>
      <c r="C32" s="67" t="s">
        <v>236</v>
      </c>
      <c r="D32" s="67">
        <v>5</v>
      </c>
      <c r="E32" s="69" t="s">
        <v>297</v>
      </c>
      <c r="F32" s="41">
        <v>10.34</v>
      </c>
      <c r="G32" s="61">
        <f t="shared" si="1"/>
        <v>8.6166666666666671</v>
      </c>
      <c r="H32" s="36"/>
      <c r="I32" s="62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2.75" customHeight="1">
      <c r="A33" s="56">
        <v>30</v>
      </c>
      <c r="B33" s="72" t="s">
        <v>299</v>
      </c>
      <c r="C33" s="67" t="s">
        <v>300</v>
      </c>
      <c r="D33" s="68">
        <v>8</v>
      </c>
      <c r="E33" s="69" t="s">
        <v>297</v>
      </c>
      <c r="F33" s="41">
        <v>58.6</v>
      </c>
      <c r="G33" s="61">
        <f t="shared" si="1"/>
        <v>78.13333333333334</v>
      </c>
      <c r="H33" s="36"/>
      <c r="I33" s="62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2.75" customHeight="1">
      <c r="A34" s="56">
        <v>31</v>
      </c>
      <c r="B34" s="73" t="s">
        <v>301</v>
      </c>
      <c r="C34" s="67" t="s">
        <v>300</v>
      </c>
      <c r="D34" s="68">
        <v>2</v>
      </c>
      <c r="E34" s="69" t="s">
        <v>297</v>
      </c>
      <c r="F34" s="41">
        <v>92.25</v>
      </c>
      <c r="G34" s="61">
        <f t="shared" si="1"/>
        <v>30.75</v>
      </c>
      <c r="H34" s="36"/>
      <c r="I34" s="6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2.75" customHeight="1">
      <c r="A35" s="56">
        <v>32</v>
      </c>
      <c r="B35" s="66" t="s">
        <v>302</v>
      </c>
      <c r="C35" s="67" t="s">
        <v>236</v>
      </c>
      <c r="D35" s="67">
        <v>2</v>
      </c>
      <c r="E35" s="74" t="s">
        <v>297</v>
      </c>
      <c r="F35" s="41">
        <v>19.03</v>
      </c>
      <c r="G35" s="61">
        <f t="shared" si="1"/>
        <v>6.3433333333333337</v>
      </c>
      <c r="H35" s="36"/>
      <c r="I35" s="62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2.75" customHeight="1">
      <c r="A36" s="56">
        <v>33</v>
      </c>
      <c r="B36" s="66" t="s">
        <v>303</v>
      </c>
      <c r="C36" s="67" t="s">
        <v>236</v>
      </c>
      <c r="D36" s="67">
        <v>5</v>
      </c>
      <c r="E36" s="74" t="s">
        <v>297</v>
      </c>
      <c r="F36" s="41">
        <v>98.19</v>
      </c>
      <c r="G36" s="61">
        <f t="shared" si="1"/>
        <v>81.825000000000003</v>
      </c>
      <c r="H36" s="36"/>
      <c r="I36" s="6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2.75" customHeight="1">
      <c r="A37" s="56">
        <v>34</v>
      </c>
      <c r="B37" s="72" t="s">
        <v>304</v>
      </c>
      <c r="C37" s="67" t="s">
        <v>300</v>
      </c>
      <c r="D37" s="68">
        <v>2</v>
      </c>
      <c r="E37" s="69" t="s">
        <v>297</v>
      </c>
      <c r="F37" s="41">
        <v>30.1</v>
      </c>
      <c r="G37" s="61">
        <f t="shared" si="1"/>
        <v>10.033333333333333</v>
      </c>
      <c r="H37" s="36"/>
      <c r="I37" s="62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2.75" customHeight="1">
      <c r="A38" s="56">
        <v>35</v>
      </c>
      <c r="B38" s="72" t="s">
        <v>305</v>
      </c>
      <c r="C38" s="67" t="s">
        <v>236</v>
      </c>
      <c r="D38" s="68">
        <v>8</v>
      </c>
      <c r="E38" s="69" t="s">
        <v>297</v>
      </c>
      <c r="F38" s="41">
        <v>16.87</v>
      </c>
      <c r="G38" s="61">
        <f t="shared" si="1"/>
        <v>22.493333333333336</v>
      </c>
      <c r="H38" s="36"/>
      <c r="I38" s="62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2.75" customHeight="1">
      <c r="A39" s="56">
        <v>36</v>
      </c>
      <c r="B39" s="72" t="s">
        <v>306</v>
      </c>
      <c r="C39" s="67" t="s">
        <v>300</v>
      </c>
      <c r="D39" s="68">
        <v>2</v>
      </c>
      <c r="E39" s="69" t="s">
        <v>297</v>
      </c>
      <c r="F39" s="41">
        <v>67.33</v>
      </c>
      <c r="G39" s="61">
        <f t="shared" si="1"/>
        <v>22.443333333333332</v>
      </c>
      <c r="H39" s="36"/>
      <c r="I39" s="62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2.75" customHeight="1">
      <c r="A40" s="56">
        <v>37</v>
      </c>
      <c r="B40" s="72" t="s">
        <v>307</v>
      </c>
      <c r="C40" s="67" t="s">
        <v>236</v>
      </c>
      <c r="D40" s="68">
        <v>8</v>
      </c>
      <c r="E40" s="69" t="s">
        <v>297</v>
      </c>
      <c r="F40" s="41">
        <v>10.64</v>
      </c>
      <c r="G40" s="61">
        <f t="shared" si="1"/>
        <v>14.186666666666667</v>
      </c>
      <c r="H40" s="36"/>
      <c r="I40" s="62"/>
      <c r="J40" s="7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2.75" customHeight="1">
      <c r="A41" s="56">
        <v>38</v>
      </c>
      <c r="B41" s="72" t="s">
        <v>308</v>
      </c>
      <c r="C41" s="67" t="s">
        <v>236</v>
      </c>
      <c r="D41" s="68">
        <v>2</v>
      </c>
      <c r="E41" s="69" t="s">
        <v>297</v>
      </c>
      <c r="F41" s="41">
        <v>18.670000000000002</v>
      </c>
      <c r="G41" s="61">
        <f t="shared" si="1"/>
        <v>6.2233333333333336</v>
      </c>
      <c r="H41" s="36"/>
      <c r="I41" s="62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2.75" customHeight="1">
      <c r="A42" s="56">
        <v>39</v>
      </c>
      <c r="B42" s="72" t="s">
        <v>309</v>
      </c>
      <c r="C42" s="67" t="s">
        <v>236</v>
      </c>
      <c r="D42" s="68">
        <v>6</v>
      </c>
      <c r="E42" s="69" t="s">
        <v>297</v>
      </c>
      <c r="F42" s="41">
        <v>15.77</v>
      </c>
      <c r="G42" s="61">
        <f t="shared" si="1"/>
        <v>15.770000000000001</v>
      </c>
      <c r="H42" s="36"/>
      <c r="I42" s="62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12.75" customHeight="1">
      <c r="A43" s="56">
        <v>40</v>
      </c>
      <c r="B43" s="72" t="s">
        <v>310</v>
      </c>
      <c r="C43" s="67" t="s">
        <v>236</v>
      </c>
      <c r="D43" s="68">
        <v>4</v>
      </c>
      <c r="E43" s="69" t="s">
        <v>297</v>
      </c>
      <c r="F43" s="41">
        <v>6.88</v>
      </c>
      <c r="G43" s="61">
        <f t="shared" si="1"/>
        <v>4.5866666666666669</v>
      </c>
      <c r="H43" s="36"/>
      <c r="I43" s="62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2.75" customHeight="1">
      <c r="A44" s="56">
        <v>41</v>
      </c>
      <c r="B44" s="66" t="s">
        <v>311</v>
      </c>
      <c r="C44" s="67" t="s">
        <v>236</v>
      </c>
      <c r="D44" s="67">
        <v>4</v>
      </c>
      <c r="E44" s="74" t="s">
        <v>297</v>
      </c>
      <c r="F44" s="41">
        <v>18.2</v>
      </c>
      <c r="G44" s="61">
        <f t="shared" si="1"/>
        <v>12.133333333333333</v>
      </c>
      <c r="H44" s="36"/>
      <c r="I44" s="62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2.75" customHeight="1">
      <c r="A45" s="56">
        <v>42</v>
      </c>
      <c r="B45" s="76" t="s">
        <v>312</v>
      </c>
      <c r="C45" s="67" t="s">
        <v>236</v>
      </c>
      <c r="D45" s="67">
        <v>2</v>
      </c>
      <c r="E45" s="74" t="s">
        <v>313</v>
      </c>
      <c r="F45" s="41">
        <v>12.65</v>
      </c>
      <c r="G45" s="61">
        <f t="shared" ref="G45:G55" si="2">(D45*F45)/12</f>
        <v>2.1083333333333334</v>
      </c>
      <c r="H45" s="36"/>
      <c r="I45" s="62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2.75" customHeight="1">
      <c r="A46" s="56">
        <v>43</v>
      </c>
      <c r="B46" s="73" t="s">
        <v>314</v>
      </c>
      <c r="C46" s="67" t="s">
        <v>236</v>
      </c>
      <c r="D46" s="67">
        <v>10</v>
      </c>
      <c r="E46" s="74" t="s">
        <v>313</v>
      </c>
      <c r="F46" s="41">
        <v>31.55</v>
      </c>
      <c r="G46" s="61">
        <f t="shared" si="2"/>
        <v>26.291666666666668</v>
      </c>
      <c r="H46" s="36"/>
      <c r="I46" s="62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2.75" customHeight="1">
      <c r="A47" s="56">
        <v>44</v>
      </c>
      <c r="B47" s="73" t="s">
        <v>315</v>
      </c>
      <c r="C47" s="67" t="s">
        <v>236</v>
      </c>
      <c r="D47" s="67">
        <v>10</v>
      </c>
      <c r="E47" s="74" t="s">
        <v>313</v>
      </c>
      <c r="F47" s="41">
        <v>32.119999999999997</v>
      </c>
      <c r="G47" s="61">
        <f t="shared" si="2"/>
        <v>26.766666666666666</v>
      </c>
      <c r="H47" s="36"/>
      <c r="I47" s="62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12.75" customHeight="1">
      <c r="A48" s="56">
        <v>45</v>
      </c>
      <c r="B48" s="66" t="s">
        <v>316</v>
      </c>
      <c r="C48" s="67" t="s">
        <v>236</v>
      </c>
      <c r="D48" s="67">
        <v>1</v>
      </c>
      <c r="E48" s="74" t="s">
        <v>313</v>
      </c>
      <c r="F48" s="41">
        <v>101.33</v>
      </c>
      <c r="G48" s="61">
        <f t="shared" si="2"/>
        <v>8.4441666666666659</v>
      </c>
      <c r="H48" s="36"/>
      <c r="I48" s="62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2.75" customHeight="1">
      <c r="A49" s="56">
        <v>46</v>
      </c>
      <c r="B49" s="66" t="s">
        <v>317</v>
      </c>
      <c r="C49" s="67" t="s">
        <v>236</v>
      </c>
      <c r="D49" s="67">
        <v>2</v>
      </c>
      <c r="E49" s="74" t="s">
        <v>313</v>
      </c>
      <c r="F49" s="41">
        <v>13.83</v>
      </c>
      <c r="G49" s="61">
        <f t="shared" si="2"/>
        <v>2.3050000000000002</v>
      </c>
      <c r="H49" s="36"/>
      <c r="I49" s="62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2.75" customHeight="1">
      <c r="A50" s="56">
        <v>47</v>
      </c>
      <c r="B50" s="66" t="s">
        <v>318</v>
      </c>
      <c r="C50" s="67" t="s">
        <v>236</v>
      </c>
      <c r="D50" s="67">
        <v>4</v>
      </c>
      <c r="E50" s="74" t="s">
        <v>313</v>
      </c>
      <c r="F50" s="41">
        <v>36.700000000000003</v>
      </c>
      <c r="G50" s="61">
        <f t="shared" si="2"/>
        <v>12.233333333333334</v>
      </c>
      <c r="H50" s="36"/>
      <c r="I50" s="62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2.75" customHeight="1">
      <c r="A51" s="56">
        <v>48</v>
      </c>
      <c r="B51" s="66" t="s">
        <v>319</v>
      </c>
      <c r="C51" s="67" t="s">
        <v>236</v>
      </c>
      <c r="D51" s="67">
        <v>2</v>
      </c>
      <c r="E51" s="74" t="s">
        <v>313</v>
      </c>
      <c r="F51" s="41">
        <v>36.700000000000003</v>
      </c>
      <c r="G51" s="61">
        <f t="shared" si="2"/>
        <v>6.1166666666666671</v>
      </c>
      <c r="H51" s="36"/>
      <c r="I51" s="62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2.75" customHeight="1">
      <c r="A52" s="56">
        <v>49</v>
      </c>
      <c r="B52" s="77" t="s">
        <v>320</v>
      </c>
      <c r="C52" s="67" t="s">
        <v>236</v>
      </c>
      <c r="D52" s="68">
        <v>3</v>
      </c>
      <c r="E52" s="74" t="s">
        <v>313</v>
      </c>
      <c r="F52" s="41">
        <v>186.62</v>
      </c>
      <c r="G52" s="61">
        <f t="shared" si="2"/>
        <v>46.655000000000001</v>
      </c>
      <c r="H52" s="36"/>
      <c r="I52" s="62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2.75" customHeight="1">
      <c r="A53" s="56">
        <v>50</v>
      </c>
      <c r="B53" s="78" t="s">
        <v>321</v>
      </c>
      <c r="C53" s="67" t="s">
        <v>236</v>
      </c>
      <c r="D53" s="67">
        <v>2</v>
      </c>
      <c r="E53" s="74" t="s">
        <v>313</v>
      </c>
      <c r="F53" s="41">
        <v>263.44</v>
      </c>
      <c r="G53" s="61">
        <f t="shared" si="2"/>
        <v>43.906666666666666</v>
      </c>
      <c r="H53" s="36"/>
      <c r="I53" s="62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2.75" customHeight="1">
      <c r="A54" s="56">
        <v>51</v>
      </c>
      <c r="B54" s="66" t="s">
        <v>322</v>
      </c>
      <c r="C54" s="67" t="s">
        <v>236</v>
      </c>
      <c r="D54" s="67">
        <v>2</v>
      </c>
      <c r="E54" s="74" t="s">
        <v>313</v>
      </c>
      <c r="F54" s="41">
        <v>25.24</v>
      </c>
      <c r="G54" s="61">
        <f t="shared" si="2"/>
        <v>4.2066666666666661</v>
      </c>
      <c r="H54" s="36"/>
      <c r="I54" s="62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ht="12.75" customHeight="1">
      <c r="A55" s="56">
        <v>52</v>
      </c>
      <c r="B55" s="79" t="s">
        <v>323</v>
      </c>
      <c r="C55" s="80" t="s">
        <v>236</v>
      </c>
      <c r="D55" s="80">
        <v>2</v>
      </c>
      <c r="E55" s="67" t="s">
        <v>313</v>
      </c>
      <c r="F55" s="41">
        <v>14.08</v>
      </c>
      <c r="G55" s="61">
        <f t="shared" si="2"/>
        <v>2.3466666666666667</v>
      </c>
      <c r="H55" s="36"/>
      <c r="I55" s="62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2.75" customHeight="1">
      <c r="A56" s="194" t="s">
        <v>324</v>
      </c>
      <c r="B56" s="143"/>
      <c r="C56" s="143"/>
      <c r="D56" s="143"/>
      <c r="E56" s="143"/>
      <c r="F56" s="144"/>
      <c r="G56" s="81">
        <f>SUM(G4:G55)</f>
        <v>2082.7624999999998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12.75" customHeight="1">
      <c r="A57" s="194" t="s">
        <v>241</v>
      </c>
      <c r="B57" s="143"/>
      <c r="C57" s="143"/>
      <c r="D57" s="143"/>
      <c r="E57" s="143"/>
      <c r="F57" s="144"/>
      <c r="G57" s="81">
        <f>G56*12</f>
        <v>24993.149999999998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ht="12.75" customHeight="1">
      <c r="A58" s="194" t="s">
        <v>325</v>
      </c>
      <c r="B58" s="143"/>
      <c r="C58" s="143"/>
      <c r="D58" s="143"/>
      <c r="E58" s="143"/>
      <c r="F58" s="144"/>
      <c r="G58" s="81">
        <f>G56/'cálculo m²'!K3</f>
        <v>416.73823563505016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12.75" customHeight="1">
      <c r="A59" s="195" t="s">
        <v>243</v>
      </c>
      <c r="B59" s="143"/>
      <c r="C59" s="143"/>
      <c r="D59" s="143"/>
      <c r="E59" s="143"/>
      <c r="F59" s="144"/>
      <c r="G59" s="82">
        <f>G58-(0.0925*G58)</f>
        <v>378.18994883880805</v>
      </c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12.75" customHeight="1">
      <c r="A60" s="36"/>
      <c r="B60" s="36"/>
      <c r="C60" s="36"/>
      <c r="D60" s="36"/>
      <c r="E60" s="55"/>
      <c r="F60" s="55"/>
      <c r="G60" s="36"/>
      <c r="H60" s="36"/>
      <c r="I60" s="62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 ht="12.75" customHeight="1">
      <c r="A61" s="36"/>
      <c r="B61" s="36"/>
      <c r="C61" s="36"/>
      <c r="D61" s="36"/>
      <c r="E61" s="55"/>
      <c r="F61" s="55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ht="12.75" customHeight="1">
      <c r="A62" s="36"/>
      <c r="B62" s="36"/>
      <c r="C62" s="36"/>
      <c r="D62" s="36"/>
      <c r="E62" s="55"/>
      <c r="F62" s="55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ht="12.75" customHeight="1">
      <c r="A63" s="36"/>
      <c r="B63" s="36"/>
      <c r="C63" s="36"/>
      <c r="D63" s="36"/>
      <c r="E63" s="55"/>
      <c r="F63" s="55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ht="12.75" customHeight="1">
      <c r="A64" s="36"/>
      <c r="B64" s="36"/>
      <c r="C64" s="36"/>
      <c r="D64" s="36"/>
      <c r="E64" s="55"/>
      <c r="F64" s="5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12.75" customHeight="1">
      <c r="A65" s="36"/>
      <c r="B65" s="36"/>
      <c r="C65" s="36"/>
      <c r="D65" s="36"/>
      <c r="E65" s="55"/>
      <c r="F65" s="5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2.75" customHeight="1">
      <c r="A66" s="36"/>
      <c r="B66" s="36"/>
      <c r="C66" s="36"/>
      <c r="D66" s="36"/>
      <c r="E66" s="55"/>
      <c r="F66" s="55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ht="12.75" customHeight="1">
      <c r="A67" s="36"/>
      <c r="B67" s="36"/>
      <c r="C67" s="36"/>
      <c r="D67" s="36"/>
      <c r="E67" s="55"/>
      <c r="F67" s="55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 ht="12.75" customHeight="1">
      <c r="A68" s="36"/>
      <c r="B68" s="36"/>
      <c r="C68" s="36"/>
      <c r="D68" s="36"/>
      <c r="E68" s="55"/>
      <c r="F68" s="5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ht="12.75" customHeight="1">
      <c r="A69" s="36"/>
      <c r="B69" s="36"/>
      <c r="C69" s="36"/>
      <c r="D69" s="36"/>
      <c r="E69" s="55"/>
      <c r="F69" s="5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 ht="12.75" customHeight="1">
      <c r="A70" s="36"/>
      <c r="B70" s="36"/>
      <c r="C70" s="36"/>
      <c r="D70" s="36"/>
      <c r="E70" s="55"/>
      <c r="F70" s="55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 ht="12.75" customHeight="1">
      <c r="A71" s="36"/>
      <c r="B71" s="36"/>
      <c r="C71" s="36"/>
      <c r="D71" s="36"/>
      <c r="E71" s="55"/>
      <c r="F71" s="55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 ht="12.75" customHeight="1">
      <c r="A72" s="36"/>
      <c r="B72" s="36"/>
      <c r="C72" s="36"/>
      <c r="D72" s="36"/>
      <c r="E72" s="55"/>
      <c r="F72" s="55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</row>
    <row r="73" spans="1:24" ht="12.75" customHeight="1">
      <c r="A73" s="36"/>
      <c r="B73" s="36"/>
      <c r="C73" s="36"/>
      <c r="D73" s="36"/>
      <c r="E73" s="55"/>
      <c r="F73" s="5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4" ht="12.75" customHeight="1">
      <c r="A74" s="36"/>
      <c r="B74" s="36"/>
      <c r="C74" s="36"/>
      <c r="D74" s="36"/>
      <c r="E74" s="55"/>
      <c r="F74" s="55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4" ht="12.75" customHeight="1">
      <c r="A75" s="36"/>
      <c r="B75" s="36"/>
      <c r="C75" s="36"/>
      <c r="D75" s="36"/>
      <c r="E75" s="55"/>
      <c r="F75" s="5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 ht="12.75" customHeight="1">
      <c r="A76" s="36"/>
      <c r="B76" s="36"/>
      <c r="C76" s="36"/>
      <c r="D76" s="36"/>
      <c r="E76" s="55"/>
      <c r="F76" s="5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1:24" ht="12.75" customHeight="1">
      <c r="A77" s="36"/>
      <c r="B77" s="36"/>
      <c r="C77" s="36"/>
      <c r="D77" s="36"/>
      <c r="E77" s="55"/>
      <c r="F77" s="5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</row>
    <row r="78" spans="1:24" ht="12.75" customHeight="1">
      <c r="A78" s="36"/>
      <c r="B78" s="36"/>
      <c r="C78" s="36"/>
      <c r="D78" s="36"/>
      <c r="E78" s="55"/>
      <c r="F78" s="55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</row>
    <row r="79" spans="1:24" ht="12.75" customHeight="1">
      <c r="A79" s="36"/>
      <c r="B79" s="36"/>
      <c r="C79" s="36"/>
      <c r="D79" s="36"/>
      <c r="E79" s="55"/>
      <c r="F79" s="5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</row>
    <row r="80" spans="1:24" ht="12.75" customHeight="1">
      <c r="A80" s="36"/>
      <c r="B80" s="36"/>
      <c r="C80" s="36"/>
      <c r="D80" s="36"/>
      <c r="E80" s="55"/>
      <c r="F80" s="5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</row>
    <row r="81" spans="1:24" ht="12.75" customHeight="1">
      <c r="A81" s="36"/>
      <c r="B81" s="36"/>
      <c r="C81" s="36"/>
      <c r="D81" s="36"/>
      <c r="E81" s="55"/>
      <c r="F81" s="55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</row>
    <row r="82" spans="1:24" ht="12.75" customHeight="1">
      <c r="A82" s="36"/>
      <c r="B82" s="36"/>
      <c r="C82" s="36"/>
      <c r="D82" s="36"/>
      <c r="E82" s="55"/>
      <c r="F82" s="55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1:24" ht="12.75" customHeight="1">
      <c r="A83" s="36"/>
      <c r="B83" s="36"/>
      <c r="C83" s="36"/>
      <c r="D83" s="36"/>
      <c r="E83" s="55"/>
      <c r="F83" s="55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 ht="12.75" customHeight="1">
      <c r="A84" s="36"/>
      <c r="B84" s="36"/>
      <c r="C84" s="36"/>
      <c r="D84" s="36"/>
      <c r="E84" s="55"/>
      <c r="F84" s="55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 ht="12.75" customHeight="1">
      <c r="A85" s="36"/>
      <c r="B85" s="36"/>
      <c r="C85" s="36"/>
      <c r="D85" s="36"/>
      <c r="E85" s="55"/>
      <c r="F85" s="55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 ht="12.75" customHeight="1">
      <c r="A86" s="36"/>
      <c r="B86" s="36"/>
      <c r="C86" s="36"/>
      <c r="D86" s="36"/>
      <c r="E86" s="55"/>
      <c r="F86" s="55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</row>
    <row r="87" spans="1:24" ht="12.75" customHeight="1">
      <c r="A87" s="36"/>
      <c r="B87" s="36"/>
      <c r="C87" s="36"/>
      <c r="D87" s="36"/>
      <c r="E87" s="55"/>
      <c r="F87" s="5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</row>
    <row r="88" spans="1:24" ht="12.75" customHeight="1">
      <c r="A88" s="36"/>
      <c r="B88" s="36"/>
      <c r="C88" s="36"/>
      <c r="D88" s="36"/>
      <c r="E88" s="55"/>
      <c r="F88" s="55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</row>
    <row r="89" spans="1:24" ht="12.75" customHeight="1">
      <c r="A89" s="36"/>
      <c r="B89" s="36"/>
      <c r="C89" s="36"/>
      <c r="D89" s="36"/>
      <c r="E89" s="55"/>
      <c r="F89" s="5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</row>
    <row r="90" spans="1:24" ht="12.75" customHeight="1">
      <c r="A90" s="36"/>
      <c r="B90" s="36"/>
      <c r="C90" s="36"/>
      <c r="D90" s="36"/>
      <c r="E90" s="55"/>
      <c r="F90" s="55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 ht="12.75" customHeight="1">
      <c r="A91" s="36"/>
      <c r="B91" s="36"/>
      <c r="C91" s="36"/>
      <c r="D91" s="36"/>
      <c r="E91" s="55"/>
      <c r="F91" s="55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 ht="12.75" customHeight="1">
      <c r="A92" s="36"/>
      <c r="B92" s="36"/>
      <c r="C92" s="36"/>
      <c r="D92" s="36"/>
      <c r="E92" s="55"/>
      <c r="F92" s="5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ht="12.75" customHeight="1">
      <c r="A93" s="36"/>
      <c r="B93" s="36"/>
      <c r="C93" s="36"/>
      <c r="D93" s="36"/>
      <c r="E93" s="55"/>
      <c r="F93" s="5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ht="12.75" customHeight="1">
      <c r="A94" s="36"/>
      <c r="B94" s="36"/>
      <c r="C94" s="36"/>
      <c r="D94" s="36"/>
      <c r="E94" s="55"/>
      <c r="F94" s="55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ht="12.75" customHeight="1">
      <c r="A95" s="36"/>
      <c r="B95" s="36"/>
      <c r="C95" s="36"/>
      <c r="D95" s="36"/>
      <c r="E95" s="55"/>
      <c r="F95" s="5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</row>
    <row r="96" spans="1:24" ht="12.75" customHeight="1">
      <c r="A96" s="36"/>
      <c r="B96" s="36"/>
      <c r="C96" s="36"/>
      <c r="D96" s="36"/>
      <c r="E96" s="55"/>
      <c r="F96" s="55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</row>
    <row r="97" spans="1:24" ht="12.75" customHeight="1">
      <c r="A97" s="36"/>
      <c r="B97" s="36"/>
      <c r="C97" s="36"/>
      <c r="D97" s="36"/>
      <c r="E97" s="55"/>
      <c r="F97" s="55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</row>
    <row r="98" spans="1:24" ht="12.75" customHeight="1">
      <c r="A98" s="36"/>
      <c r="B98" s="36"/>
      <c r="C98" s="36"/>
      <c r="D98" s="36"/>
      <c r="E98" s="55"/>
      <c r="F98" s="55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</row>
    <row r="99" spans="1:24" ht="12.75" customHeight="1">
      <c r="A99" s="36"/>
      <c r="B99" s="36"/>
      <c r="C99" s="36"/>
      <c r="D99" s="36"/>
      <c r="E99" s="55"/>
      <c r="F99" s="55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 ht="12.75" customHeight="1">
      <c r="A100" s="36"/>
      <c r="B100" s="36"/>
      <c r="C100" s="36"/>
      <c r="D100" s="36"/>
      <c r="E100" s="55"/>
      <c r="F100" s="55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ht="12.75" customHeight="1">
      <c r="A101" s="36"/>
      <c r="B101" s="36"/>
      <c r="C101" s="36"/>
      <c r="D101" s="36"/>
      <c r="E101" s="55"/>
      <c r="F101" s="55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ht="12.75" customHeight="1">
      <c r="A102" s="36"/>
      <c r="B102" s="36"/>
      <c r="C102" s="36"/>
      <c r="D102" s="36"/>
      <c r="E102" s="55"/>
      <c r="F102" s="55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ht="12.75" customHeight="1">
      <c r="A103" s="36"/>
      <c r="B103" s="36"/>
      <c r="C103" s="36"/>
      <c r="D103" s="36"/>
      <c r="E103" s="55"/>
      <c r="F103" s="55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ht="12.75" customHeight="1">
      <c r="A104" s="36"/>
      <c r="B104" s="36"/>
      <c r="C104" s="36"/>
      <c r="D104" s="36"/>
      <c r="E104" s="55"/>
      <c r="F104" s="55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 ht="12.75" customHeight="1">
      <c r="A105" s="36"/>
      <c r="B105" s="36"/>
      <c r="C105" s="36"/>
      <c r="D105" s="36"/>
      <c r="E105" s="55"/>
      <c r="F105" s="55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 ht="12.75" customHeight="1">
      <c r="A106" s="36"/>
      <c r="B106" s="36"/>
      <c r="C106" s="36"/>
      <c r="D106" s="36"/>
      <c r="E106" s="55"/>
      <c r="F106" s="55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 ht="12.75" customHeight="1">
      <c r="A107" s="36"/>
      <c r="B107" s="36"/>
      <c r="C107" s="36"/>
      <c r="D107" s="36"/>
      <c r="E107" s="55"/>
      <c r="F107" s="55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 ht="12.75" customHeight="1">
      <c r="A108" s="36"/>
      <c r="B108" s="36"/>
      <c r="C108" s="36"/>
      <c r="D108" s="36"/>
      <c r="E108" s="55"/>
      <c r="F108" s="55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 ht="12.75" customHeight="1">
      <c r="A109" s="36"/>
      <c r="B109" s="36"/>
      <c r="C109" s="36"/>
      <c r="D109" s="36"/>
      <c r="E109" s="55"/>
      <c r="F109" s="55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ht="12.75" customHeight="1">
      <c r="A110" s="36"/>
      <c r="B110" s="36"/>
      <c r="C110" s="36"/>
      <c r="D110" s="36"/>
      <c r="E110" s="55"/>
      <c r="F110" s="55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 ht="12.75" customHeight="1">
      <c r="A111" s="36"/>
      <c r="B111" s="36"/>
      <c r="C111" s="36"/>
      <c r="D111" s="36"/>
      <c r="E111" s="55"/>
      <c r="F111" s="55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 ht="12.75" customHeight="1">
      <c r="A112" s="36"/>
      <c r="B112" s="36"/>
      <c r="C112" s="36"/>
      <c r="D112" s="36"/>
      <c r="E112" s="55"/>
      <c r="F112" s="55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 ht="12.75" customHeight="1">
      <c r="A113" s="36"/>
      <c r="B113" s="36"/>
      <c r="C113" s="36"/>
      <c r="D113" s="36"/>
      <c r="E113" s="55"/>
      <c r="F113" s="55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 ht="12.75" customHeight="1">
      <c r="A114" s="36"/>
      <c r="B114" s="36"/>
      <c r="C114" s="36"/>
      <c r="D114" s="36"/>
      <c r="E114" s="55"/>
      <c r="F114" s="55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 ht="12.75" customHeight="1">
      <c r="A115" s="36"/>
      <c r="B115" s="36"/>
      <c r="C115" s="36"/>
      <c r="D115" s="36"/>
      <c r="E115" s="55"/>
      <c r="F115" s="55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</row>
    <row r="116" spans="1:24" ht="12.75" customHeight="1">
      <c r="A116" s="36"/>
      <c r="B116" s="36"/>
      <c r="C116" s="36"/>
      <c r="D116" s="36"/>
      <c r="E116" s="55"/>
      <c r="F116" s="55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 ht="12.75" customHeight="1">
      <c r="A117" s="36"/>
      <c r="B117" s="36"/>
      <c r="C117" s="36"/>
      <c r="D117" s="36"/>
      <c r="E117" s="55"/>
      <c r="F117" s="55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 ht="12.75" customHeight="1">
      <c r="A118" s="36"/>
      <c r="B118" s="36"/>
      <c r="C118" s="36"/>
      <c r="D118" s="36"/>
      <c r="E118" s="55"/>
      <c r="F118" s="55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 ht="12.75" customHeight="1">
      <c r="A119" s="36"/>
      <c r="B119" s="36"/>
      <c r="C119" s="36"/>
      <c r="D119" s="36"/>
      <c r="E119" s="55"/>
      <c r="F119" s="55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 ht="12.75" customHeight="1">
      <c r="A120" s="36"/>
      <c r="B120" s="36"/>
      <c r="C120" s="36"/>
      <c r="D120" s="36"/>
      <c r="E120" s="55"/>
      <c r="F120" s="55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 ht="12.75" customHeight="1">
      <c r="A121" s="36"/>
      <c r="B121" s="36"/>
      <c r="C121" s="36"/>
      <c r="D121" s="36"/>
      <c r="E121" s="55"/>
      <c r="F121" s="55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 ht="12.75" customHeight="1">
      <c r="A122" s="36"/>
      <c r="B122" s="36"/>
      <c r="C122" s="36"/>
      <c r="D122" s="36"/>
      <c r="E122" s="55"/>
      <c r="F122" s="5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 ht="12.75" customHeight="1">
      <c r="A123" s="36"/>
      <c r="B123" s="36"/>
      <c r="C123" s="36"/>
      <c r="D123" s="36"/>
      <c r="E123" s="55"/>
      <c r="F123" s="55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 ht="12.75" customHeight="1">
      <c r="A124" s="36"/>
      <c r="B124" s="36"/>
      <c r="C124" s="36"/>
      <c r="D124" s="36"/>
      <c r="E124" s="55"/>
      <c r="F124" s="55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 ht="12.75" customHeight="1">
      <c r="A125" s="36"/>
      <c r="B125" s="36"/>
      <c r="C125" s="36"/>
      <c r="D125" s="36"/>
      <c r="E125" s="55"/>
      <c r="F125" s="55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</row>
    <row r="126" spans="1:24" ht="12.75" customHeight="1">
      <c r="A126" s="36"/>
      <c r="B126" s="36"/>
      <c r="C126" s="36"/>
      <c r="D126" s="36"/>
      <c r="E126" s="55"/>
      <c r="F126" s="55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 ht="12.75" customHeight="1">
      <c r="A127" s="36"/>
      <c r="B127" s="36"/>
      <c r="C127" s="36"/>
      <c r="D127" s="36"/>
      <c r="E127" s="55"/>
      <c r="F127" s="55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 ht="12.75" customHeight="1">
      <c r="A128" s="36"/>
      <c r="B128" s="36"/>
      <c r="C128" s="36"/>
      <c r="D128" s="36"/>
      <c r="E128" s="55"/>
      <c r="F128" s="55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 ht="12.75" customHeight="1">
      <c r="A129" s="36"/>
      <c r="B129" s="36"/>
      <c r="C129" s="36"/>
      <c r="D129" s="36"/>
      <c r="E129" s="55"/>
      <c r="F129" s="55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 ht="12.75" customHeight="1">
      <c r="A130" s="36"/>
      <c r="B130" s="36"/>
      <c r="C130" s="36"/>
      <c r="D130" s="36"/>
      <c r="E130" s="55"/>
      <c r="F130" s="55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 ht="12.75" customHeight="1">
      <c r="A131" s="36"/>
      <c r="B131" s="36"/>
      <c r="C131" s="36"/>
      <c r="D131" s="36"/>
      <c r="E131" s="55"/>
      <c r="F131" s="55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 ht="12.75" customHeight="1">
      <c r="A132" s="36"/>
      <c r="B132" s="36"/>
      <c r="C132" s="36"/>
      <c r="D132" s="36"/>
      <c r="E132" s="55"/>
      <c r="F132" s="55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 ht="12.75" customHeight="1">
      <c r="A133" s="36"/>
      <c r="B133" s="36"/>
      <c r="C133" s="36"/>
      <c r="D133" s="36"/>
      <c r="E133" s="55"/>
      <c r="F133" s="55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</row>
    <row r="134" spans="1:24" ht="12.75" customHeight="1">
      <c r="A134" s="36"/>
      <c r="B134" s="36"/>
      <c r="C134" s="36"/>
      <c r="D134" s="36"/>
      <c r="E134" s="55"/>
      <c r="F134" s="55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</row>
    <row r="135" spans="1:24" ht="12.75" customHeight="1">
      <c r="A135" s="36"/>
      <c r="B135" s="36"/>
      <c r="C135" s="36"/>
      <c r="D135" s="36"/>
      <c r="E135" s="55"/>
      <c r="F135" s="55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</row>
    <row r="136" spans="1:24" ht="12.75" customHeight="1">
      <c r="A136" s="36"/>
      <c r="B136" s="36"/>
      <c r="C136" s="36"/>
      <c r="D136" s="36"/>
      <c r="E136" s="55"/>
      <c r="F136" s="55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 ht="12.75" customHeight="1">
      <c r="A137" s="36"/>
      <c r="B137" s="36"/>
      <c r="C137" s="36"/>
      <c r="D137" s="36"/>
      <c r="E137" s="55"/>
      <c r="F137" s="55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 ht="12.75" customHeight="1">
      <c r="A138" s="36"/>
      <c r="B138" s="36"/>
      <c r="C138" s="36"/>
      <c r="D138" s="36"/>
      <c r="E138" s="55"/>
      <c r="F138" s="55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 ht="12.75" customHeight="1">
      <c r="A139" s="36"/>
      <c r="B139" s="36"/>
      <c r="C139" s="36"/>
      <c r="D139" s="36"/>
      <c r="E139" s="55"/>
      <c r="F139" s="55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 ht="12.75" customHeight="1">
      <c r="A140" s="36"/>
      <c r="B140" s="36"/>
      <c r="C140" s="36"/>
      <c r="D140" s="36"/>
      <c r="E140" s="55"/>
      <c r="F140" s="55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1:24" ht="12.75" customHeight="1">
      <c r="A141" s="36"/>
      <c r="B141" s="36"/>
      <c r="C141" s="36"/>
      <c r="D141" s="36"/>
      <c r="E141" s="55"/>
      <c r="F141" s="55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 ht="12.75" customHeight="1">
      <c r="A142" s="36"/>
      <c r="B142" s="36"/>
      <c r="C142" s="36"/>
      <c r="D142" s="36"/>
      <c r="E142" s="55"/>
      <c r="F142" s="55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1:24" ht="12.75" customHeight="1">
      <c r="A143" s="36"/>
      <c r="B143" s="36"/>
      <c r="C143" s="36"/>
      <c r="D143" s="36"/>
      <c r="E143" s="55"/>
      <c r="F143" s="55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1:24" ht="12.75" customHeight="1">
      <c r="A144" s="36"/>
      <c r="B144" s="36"/>
      <c r="C144" s="36"/>
      <c r="D144" s="36"/>
      <c r="E144" s="55"/>
      <c r="F144" s="55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</row>
    <row r="145" spans="1:24" ht="12.75" customHeight="1">
      <c r="A145" s="36"/>
      <c r="B145" s="36"/>
      <c r="C145" s="36"/>
      <c r="D145" s="36"/>
      <c r="E145" s="55"/>
      <c r="F145" s="5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 ht="12.75" customHeight="1">
      <c r="A146" s="36"/>
      <c r="B146" s="36"/>
      <c r="C146" s="36"/>
      <c r="D146" s="36"/>
      <c r="E146" s="55"/>
      <c r="F146" s="55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 ht="12.75" customHeight="1">
      <c r="A147" s="36"/>
      <c r="B147" s="36"/>
      <c r="C147" s="36"/>
      <c r="D147" s="36"/>
      <c r="E147" s="55"/>
      <c r="F147" s="55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 ht="12.75" customHeight="1">
      <c r="A148" s="36"/>
      <c r="B148" s="36"/>
      <c r="C148" s="36"/>
      <c r="D148" s="36"/>
      <c r="E148" s="55"/>
      <c r="F148" s="55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4" ht="12.75" customHeight="1">
      <c r="A149" s="36"/>
      <c r="B149" s="36"/>
      <c r="C149" s="36"/>
      <c r="D149" s="36"/>
      <c r="E149" s="55"/>
      <c r="F149" s="55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 ht="12.75" customHeight="1">
      <c r="A150" s="36"/>
      <c r="B150" s="36"/>
      <c r="C150" s="36"/>
      <c r="D150" s="36"/>
      <c r="E150" s="55"/>
      <c r="F150" s="55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1:24" ht="12.75" customHeight="1">
      <c r="A151" s="36"/>
      <c r="B151" s="36"/>
      <c r="C151" s="36"/>
      <c r="D151" s="36"/>
      <c r="E151" s="55"/>
      <c r="F151" s="55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1:24" ht="12.75" customHeight="1">
      <c r="A152" s="36"/>
      <c r="B152" s="36"/>
      <c r="C152" s="36"/>
      <c r="D152" s="36"/>
      <c r="E152" s="55"/>
      <c r="F152" s="55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</row>
    <row r="153" spans="1:24" ht="12.75" customHeight="1">
      <c r="A153" s="36"/>
      <c r="B153" s="36"/>
      <c r="C153" s="36"/>
      <c r="D153" s="36"/>
      <c r="E153" s="55"/>
      <c r="F153" s="55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</row>
    <row r="154" spans="1:24" ht="12.75" customHeight="1">
      <c r="A154" s="36"/>
      <c r="B154" s="36"/>
      <c r="C154" s="36"/>
      <c r="D154" s="36"/>
      <c r="E154" s="55"/>
      <c r="F154" s="55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</row>
    <row r="155" spans="1:24" ht="12.75" customHeight="1">
      <c r="A155" s="36"/>
      <c r="B155" s="36"/>
      <c r="C155" s="36"/>
      <c r="D155" s="36"/>
      <c r="E155" s="55"/>
      <c r="F155" s="55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 ht="12.75" customHeight="1">
      <c r="A156" s="36"/>
      <c r="B156" s="36"/>
      <c r="C156" s="36"/>
      <c r="D156" s="36"/>
      <c r="E156" s="55"/>
      <c r="F156" s="5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 ht="12.75" customHeight="1">
      <c r="A157" s="36"/>
      <c r="B157" s="36"/>
      <c r="C157" s="36"/>
      <c r="D157" s="36"/>
      <c r="E157" s="55"/>
      <c r="F157" s="55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 ht="12.75" customHeight="1">
      <c r="A158" s="36"/>
      <c r="B158" s="36"/>
      <c r="C158" s="36"/>
      <c r="D158" s="36"/>
      <c r="E158" s="55"/>
      <c r="F158" s="55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</row>
    <row r="159" spans="1:24" ht="12.75" customHeight="1">
      <c r="A159" s="36"/>
      <c r="B159" s="36"/>
      <c r="C159" s="36"/>
      <c r="D159" s="36"/>
      <c r="E159" s="55"/>
      <c r="F159" s="55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</row>
    <row r="160" spans="1:24" ht="12.75" customHeight="1">
      <c r="A160" s="36"/>
      <c r="B160" s="36"/>
      <c r="C160" s="36"/>
      <c r="D160" s="36"/>
      <c r="E160" s="55"/>
      <c r="F160" s="55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</row>
    <row r="161" spans="1:24" ht="12.75" customHeight="1">
      <c r="A161" s="36"/>
      <c r="B161" s="36"/>
      <c r="C161" s="36"/>
      <c r="D161" s="36"/>
      <c r="E161" s="55"/>
      <c r="F161" s="55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</row>
    <row r="162" spans="1:24" ht="12.75" customHeight="1">
      <c r="A162" s="36"/>
      <c r="B162" s="36"/>
      <c r="C162" s="36"/>
      <c r="D162" s="36"/>
      <c r="E162" s="55"/>
      <c r="F162" s="55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</row>
    <row r="163" spans="1:24" ht="12.75" customHeight="1">
      <c r="A163" s="36"/>
      <c r="B163" s="36"/>
      <c r="C163" s="36"/>
      <c r="D163" s="36"/>
      <c r="E163" s="55"/>
      <c r="F163" s="55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</row>
    <row r="164" spans="1:24" ht="12.75" customHeight="1">
      <c r="A164" s="36"/>
      <c r="B164" s="36"/>
      <c r="C164" s="36"/>
      <c r="D164" s="36"/>
      <c r="E164" s="55"/>
      <c r="F164" s="55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 ht="12.75" customHeight="1">
      <c r="A165" s="36"/>
      <c r="B165" s="36"/>
      <c r="C165" s="36"/>
      <c r="D165" s="36"/>
      <c r="E165" s="55"/>
      <c r="F165" s="55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 ht="12.75" customHeight="1">
      <c r="A166" s="36"/>
      <c r="B166" s="36"/>
      <c r="C166" s="36"/>
      <c r="D166" s="36"/>
      <c r="E166" s="55"/>
      <c r="F166" s="55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 ht="12.75" customHeight="1">
      <c r="A167" s="36"/>
      <c r="B167" s="36"/>
      <c r="C167" s="36"/>
      <c r="D167" s="36"/>
      <c r="E167" s="55"/>
      <c r="F167" s="55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 ht="12.75" customHeight="1">
      <c r="A168" s="36"/>
      <c r="B168" s="36"/>
      <c r="C168" s="36"/>
      <c r="D168" s="36"/>
      <c r="E168" s="55"/>
      <c r="F168" s="55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</row>
    <row r="169" spans="1:24" ht="12.75" customHeight="1">
      <c r="A169" s="36"/>
      <c r="B169" s="36"/>
      <c r="C169" s="36"/>
      <c r="D169" s="36"/>
      <c r="E169" s="55"/>
      <c r="F169" s="55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</row>
    <row r="170" spans="1:24" ht="12.75" customHeight="1">
      <c r="A170" s="36"/>
      <c r="B170" s="36"/>
      <c r="C170" s="36"/>
      <c r="D170" s="36"/>
      <c r="E170" s="55"/>
      <c r="F170" s="55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</row>
    <row r="171" spans="1:24" ht="12.75" customHeight="1">
      <c r="A171" s="36"/>
      <c r="B171" s="36"/>
      <c r="C171" s="36"/>
      <c r="D171" s="36"/>
      <c r="E171" s="55"/>
      <c r="F171" s="55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</row>
    <row r="172" spans="1:24" ht="12.75" customHeight="1">
      <c r="A172" s="36"/>
      <c r="B172" s="36"/>
      <c r="C172" s="36"/>
      <c r="D172" s="36"/>
      <c r="E172" s="55"/>
      <c r="F172" s="55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</row>
    <row r="173" spans="1:24" ht="12.75" customHeight="1">
      <c r="A173" s="36"/>
      <c r="B173" s="36"/>
      <c r="C173" s="36"/>
      <c r="D173" s="36"/>
      <c r="E173" s="55"/>
      <c r="F173" s="55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 ht="12.75" customHeight="1">
      <c r="A174" s="36"/>
      <c r="B174" s="36"/>
      <c r="C174" s="36"/>
      <c r="D174" s="36"/>
      <c r="E174" s="55"/>
      <c r="F174" s="55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 ht="12.75" customHeight="1">
      <c r="A175" s="36"/>
      <c r="B175" s="36"/>
      <c r="C175" s="36"/>
      <c r="D175" s="36"/>
      <c r="E175" s="55"/>
      <c r="F175" s="55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 ht="12.75" customHeight="1">
      <c r="A176" s="36"/>
      <c r="B176" s="36"/>
      <c r="C176" s="36"/>
      <c r="D176" s="36"/>
      <c r="E176" s="55"/>
      <c r="F176" s="55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 ht="12.75" customHeight="1">
      <c r="A177" s="36"/>
      <c r="B177" s="36"/>
      <c r="C177" s="36"/>
      <c r="D177" s="36"/>
      <c r="E177" s="55"/>
      <c r="F177" s="55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</row>
    <row r="178" spans="1:24" ht="12.75" customHeight="1">
      <c r="A178" s="36"/>
      <c r="B178" s="36"/>
      <c r="C178" s="36"/>
      <c r="D178" s="36"/>
      <c r="E178" s="55"/>
      <c r="F178" s="55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</row>
    <row r="179" spans="1:24" ht="12.75" customHeight="1">
      <c r="A179" s="36"/>
      <c r="B179" s="36"/>
      <c r="C179" s="36"/>
      <c r="D179" s="36"/>
      <c r="E179" s="55"/>
      <c r="F179" s="55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</row>
    <row r="180" spans="1:24" ht="12.75" customHeight="1">
      <c r="A180" s="36"/>
      <c r="B180" s="36"/>
      <c r="C180" s="36"/>
      <c r="D180" s="36"/>
      <c r="E180" s="55"/>
      <c r="F180" s="55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</row>
    <row r="181" spans="1:24" ht="12.75" customHeight="1">
      <c r="A181" s="36"/>
      <c r="B181" s="36"/>
      <c r="C181" s="36"/>
      <c r="D181" s="36"/>
      <c r="E181" s="55"/>
      <c r="F181" s="55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</row>
    <row r="182" spans="1:24" ht="12.75" customHeight="1">
      <c r="A182" s="36"/>
      <c r="B182" s="36"/>
      <c r="C182" s="36"/>
      <c r="D182" s="36"/>
      <c r="E182" s="55"/>
      <c r="F182" s="55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</row>
    <row r="183" spans="1:24" ht="12.75" customHeight="1">
      <c r="A183" s="36"/>
      <c r="B183" s="36"/>
      <c r="C183" s="36"/>
      <c r="D183" s="36"/>
      <c r="E183" s="55"/>
      <c r="F183" s="55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 ht="12.75" customHeight="1">
      <c r="A184" s="36"/>
      <c r="B184" s="36"/>
      <c r="C184" s="36"/>
      <c r="D184" s="36"/>
      <c r="E184" s="55"/>
      <c r="F184" s="55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 ht="12.75" customHeight="1">
      <c r="A185" s="36"/>
      <c r="B185" s="36"/>
      <c r="C185" s="36"/>
      <c r="D185" s="36"/>
      <c r="E185" s="55"/>
      <c r="F185" s="55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 ht="12.75" customHeight="1">
      <c r="A186" s="36"/>
      <c r="B186" s="36"/>
      <c r="C186" s="36"/>
      <c r="D186" s="36"/>
      <c r="E186" s="55"/>
      <c r="F186" s="55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</row>
    <row r="187" spans="1:24" ht="12.75" customHeight="1">
      <c r="A187" s="36"/>
      <c r="B187" s="36"/>
      <c r="C187" s="36"/>
      <c r="D187" s="36"/>
      <c r="E187" s="55"/>
      <c r="F187" s="55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</row>
    <row r="188" spans="1:24" ht="12.75" customHeight="1">
      <c r="A188" s="36"/>
      <c r="B188" s="36"/>
      <c r="C188" s="36"/>
      <c r="D188" s="36"/>
      <c r="E188" s="55"/>
      <c r="F188" s="55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</row>
    <row r="189" spans="1:24" ht="12.75" customHeight="1">
      <c r="A189" s="36"/>
      <c r="B189" s="36"/>
      <c r="C189" s="36"/>
      <c r="D189" s="36"/>
      <c r="E189" s="55"/>
      <c r="F189" s="55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</row>
    <row r="190" spans="1:24" ht="12.75" customHeight="1">
      <c r="A190" s="36"/>
      <c r="B190" s="36"/>
      <c r="C190" s="36"/>
      <c r="D190" s="36"/>
      <c r="E190" s="55"/>
      <c r="F190" s="55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</row>
    <row r="191" spans="1:24" ht="12.75" customHeight="1">
      <c r="A191" s="36"/>
      <c r="B191" s="36"/>
      <c r="C191" s="36"/>
      <c r="D191" s="36"/>
      <c r="E191" s="55"/>
      <c r="F191" s="55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 ht="12.75" customHeight="1">
      <c r="A192" s="36"/>
      <c r="B192" s="36"/>
      <c r="C192" s="36"/>
      <c r="D192" s="36"/>
      <c r="E192" s="55"/>
      <c r="F192" s="55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 ht="12.75" customHeight="1">
      <c r="A193" s="36"/>
      <c r="B193" s="36"/>
      <c r="C193" s="36"/>
      <c r="D193" s="36"/>
      <c r="E193" s="55"/>
      <c r="F193" s="55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 ht="12.75" customHeight="1">
      <c r="A194" s="36"/>
      <c r="B194" s="36"/>
      <c r="C194" s="36"/>
      <c r="D194" s="36"/>
      <c r="E194" s="55"/>
      <c r="F194" s="55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</row>
    <row r="195" spans="1:24" ht="12.75" customHeight="1">
      <c r="A195" s="36"/>
      <c r="B195" s="36"/>
      <c r="C195" s="36"/>
      <c r="D195" s="36"/>
      <c r="E195" s="55"/>
      <c r="F195" s="55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</row>
    <row r="196" spans="1:24" ht="12.75" customHeight="1">
      <c r="A196" s="36"/>
      <c r="B196" s="36"/>
      <c r="C196" s="36"/>
      <c r="D196" s="36"/>
      <c r="E196" s="55"/>
      <c r="F196" s="55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</row>
    <row r="197" spans="1:24" ht="12.75" customHeight="1">
      <c r="A197" s="36"/>
      <c r="B197" s="36"/>
      <c r="C197" s="36"/>
      <c r="D197" s="36"/>
      <c r="E197" s="55"/>
      <c r="F197" s="55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</row>
    <row r="198" spans="1:24" ht="12.75" customHeight="1">
      <c r="A198" s="36"/>
      <c r="B198" s="36"/>
      <c r="C198" s="36"/>
      <c r="D198" s="36"/>
      <c r="E198" s="55"/>
      <c r="F198" s="55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</row>
    <row r="199" spans="1:24" ht="12.75" customHeight="1">
      <c r="A199" s="36"/>
      <c r="B199" s="36"/>
      <c r="C199" s="36"/>
      <c r="D199" s="36"/>
      <c r="E199" s="55"/>
      <c r="F199" s="55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</row>
    <row r="200" spans="1:24" ht="12.75" customHeight="1">
      <c r="A200" s="36"/>
      <c r="B200" s="36"/>
      <c r="C200" s="36"/>
      <c r="D200" s="36"/>
      <c r="E200" s="55"/>
      <c r="F200" s="55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</row>
    <row r="201" spans="1:24" ht="12.75" customHeight="1">
      <c r="A201" s="36"/>
      <c r="B201" s="36"/>
      <c r="C201" s="36"/>
      <c r="D201" s="36"/>
      <c r="E201" s="55"/>
      <c r="F201" s="55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</row>
    <row r="202" spans="1:24" ht="12.75" customHeight="1">
      <c r="A202" s="36"/>
      <c r="B202" s="36"/>
      <c r="C202" s="36"/>
      <c r="D202" s="36"/>
      <c r="E202" s="55"/>
      <c r="F202" s="55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</row>
    <row r="203" spans="1:24" ht="12.75" customHeight="1">
      <c r="A203" s="36"/>
      <c r="B203" s="36"/>
      <c r="C203" s="36"/>
      <c r="D203" s="36"/>
      <c r="E203" s="55"/>
      <c r="F203" s="55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</row>
    <row r="204" spans="1:24" ht="12.75" customHeight="1">
      <c r="A204" s="36"/>
      <c r="B204" s="36"/>
      <c r="C204" s="36"/>
      <c r="D204" s="36"/>
      <c r="E204" s="55"/>
      <c r="F204" s="55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</row>
    <row r="205" spans="1:24" ht="12.75" customHeight="1">
      <c r="A205" s="36"/>
      <c r="B205" s="36"/>
      <c r="C205" s="36"/>
      <c r="D205" s="36"/>
      <c r="E205" s="55"/>
      <c r="F205" s="55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</row>
    <row r="206" spans="1:24" ht="12.75" customHeight="1">
      <c r="A206" s="36"/>
      <c r="B206" s="36"/>
      <c r="C206" s="36"/>
      <c r="D206" s="36"/>
      <c r="E206" s="55"/>
      <c r="F206" s="55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</row>
    <row r="207" spans="1:24" ht="12.75" customHeight="1">
      <c r="A207" s="36"/>
      <c r="B207" s="36"/>
      <c r="C207" s="36"/>
      <c r="D207" s="36"/>
      <c r="E207" s="55"/>
      <c r="F207" s="55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</row>
    <row r="208" spans="1:24" ht="12.75" customHeight="1">
      <c r="A208" s="36"/>
      <c r="B208" s="36"/>
      <c r="C208" s="36"/>
      <c r="D208" s="36"/>
      <c r="E208" s="55"/>
      <c r="F208" s="55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</row>
    <row r="209" spans="1:24" ht="12.75" customHeight="1">
      <c r="A209" s="36"/>
      <c r="B209" s="36"/>
      <c r="C209" s="36"/>
      <c r="D209" s="36"/>
      <c r="E209" s="55"/>
      <c r="F209" s="55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</row>
    <row r="210" spans="1:24" ht="12.75" customHeight="1">
      <c r="A210" s="36"/>
      <c r="B210" s="36"/>
      <c r="C210" s="36"/>
      <c r="D210" s="36"/>
      <c r="E210" s="55"/>
      <c r="F210" s="55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</row>
    <row r="211" spans="1:24" ht="12.75" customHeight="1">
      <c r="A211" s="36"/>
      <c r="B211" s="36"/>
      <c r="C211" s="36"/>
      <c r="D211" s="36"/>
      <c r="E211" s="55"/>
      <c r="F211" s="55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</row>
    <row r="212" spans="1:24" ht="12.75" customHeight="1">
      <c r="A212" s="36"/>
      <c r="B212" s="36"/>
      <c r="C212" s="36"/>
      <c r="D212" s="36"/>
      <c r="E212" s="55"/>
      <c r="F212" s="55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</row>
    <row r="213" spans="1:24" ht="12.75" customHeight="1">
      <c r="A213" s="36"/>
      <c r="B213" s="36"/>
      <c r="C213" s="36"/>
      <c r="D213" s="36"/>
      <c r="E213" s="55"/>
      <c r="F213" s="55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</row>
    <row r="214" spans="1:24" ht="12.75" customHeight="1">
      <c r="A214" s="36"/>
      <c r="B214" s="36"/>
      <c r="C214" s="36"/>
      <c r="D214" s="36"/>
      <c r="E214" s="55"/>
      <c r="F214" s="55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</row>
    <row r="215" spans="1:24" ht="12.75" customHeight="1">
      <c r="A215" s="36"/>
      <c r="B215" s="36"/>
      <c r="C215" s="36"/>
      <c r="D215" s="36"/>
      <c r="E215" s="55"/>
      <c r="F215" s="55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</row>
    <row r="216" spans="1:24" ht="12.75" customHeight="1">
      <c r="A216" s="36"/>
      <c r="B216" s="36"/>
      <c r="C216" s="36"/>
      <c r="D216" s="36"/>
      <c r="E216" s="55"/>
      <c r="F216" s="55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</row>
    <row r="217" spans="1:24" ht="12.75" customHeight="1">
      <c r="A217" s="36"/>
      <c r="B217" s="36"/>
      <c r="C217" s="36"/>
      <c r="D217" s="36"/>
      <c r="E217" s="55"/>
      <c r="F217" s="55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</row>
    <row r="218" spans="1:24" ht="12.75" customHeight="1">
      <c r="A218" s="36"/>
      <c r="B218" s="36"/>
      <c r="C218" s="36"/>
      <c r="D218" s="36"/>
      <c r="E218" s="55"/>
      <c r="F218" s="55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</row>
    <row r="219" spans="1:24" ht="12.75" customHeight="1">
      <c r="A219" s="36"/>
      <c r="B219" s="36"/>
      <c r="C219" s="36"/>
      <c r="D219" s="36"/>
      <c r="E219" s="55"/>
      <c r="F219" s="55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</row>
    <row r="220" spans="1:24" ht="12.75" customHeight="1">
      <c r="A220" s="36"/>
      <c r="B220" s="36"/>
      <c r="C220" s="36"/>
      <c r="D220" s="36"/>
      <c r="E220" s="55"/>
      <c r="F220" s="55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24" ht="12.75" customHeight="1">
      <c r="A221" s="36"/>
      <c r="B221" s="36"/>
      <c r="C221" s="36"/>
      <c r="D221" s="36"/>
      <c r="E221" s="55"/>
      <c r="F221" s="55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24" ht="12.75" customHeight="1">
      <c r="A222" s="36"/>
      <c r="B222" s="36"/>
      <c r="C222" s="36"/>
      <c r="D222" s="36"/>
      <c r="E222" s="55"/>
      <c r="F222" s="55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24" ht="12.75" customHeight="1">
      <c r="A223" s="36"/>
      <c r="B223" s="36"/>
      <c r="C223" s="36"/>
      <c r="D223" s="36"/>
      <c r="E223" s="55"/>
      <c r="F223" s="55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24" ht="12.75" customHeight="1">
      <c r="A224" s="36"/>
      <c r="B224" s="36"/>
      <c r="C224" s="36"/>
      <c r="D224" s="36"/>
      <c r="E224" s="55"/>
      <c r="F224" s="55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:24" ht="12.75" customHeight="1">
      <c r="A225" s="36"/>
      <c r="B225" s="36"/>
      <c r="C225" s="36"/>
      <c r="D225" s="36"/>
      <c r="E225" s="55"/>
      <c r="F225" s="55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:24" ht="12.75" customHeight="1">
      <c r="A226" s="36"/>
      <c r="B226" s="36"/>
      <c r="C226" s="36"/>
      <c r="D226" s="36"/>
      <c r="E226" s="55"/>
      <c r="F226" s="55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:24" ht="12.75" customHeight="1">
      <c r="A227" s="36"/>
      <c r="B227" s="36"/>
      <c r="C227" s="36"/>
      <c r="D227" s="36"/>
      <c r="E227" s="55"/>
      <c r="F227" s="55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:24" ht="12.75" customHeight="1">
      <c r="A228" s="36"/>
      <c r="B228" s="36"/>
      <c r="C228" s="36"/>
      <c r="D228" s="36"/>
      <c r="E228" s="55"/>
      <c r="F228" s="55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:24" ht="12.75" customHeight="1">
      <c r="A229" s="36"/>
      <c r="B229" s="36"/>
      <c r="C229" s="36"/>
      <c r="D229" s="36"/>
      <c r="E229" s="55"/>
      <c r="F229" s="55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:24" ht="12.75" customHeight="1">
      <c r="A230" s="36"/>
      <c r="B230" s="36"/>
      <c r="C230" s="36"/>
      <c r="D230" s="36"/>
      <c r="E230" s="55"/>
      <c r="F230" s="55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:24" ht="12.75" customHeight="1">
      <c r="A231" s="36"/>
      <c r="B231" s="36"/>
      <c r="C231" s="36"/>
      <c r="D231" s="36"/>
      <c r="E231" s="55"/>
      <c r="F231" s="55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:24" ht="12.75" customHeight="1">
      <c r="A232" s="36"/>
      <c r="B232" s="36"/>
      <c r="C232" s="36"/>
      <c r="D232" s="36"/>
      <c r="E232" s="55"/>
      <c r="F232" s="55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:24" ht="12.75" customHeight="1">
      <c r="A233" s="36"/>
      <c r="B233" s="36"/>
      <c r="C233" s="36"/>
      <c r="D233" s="36"/>
      <c r="E233" s="55"/>
      <c r="F233" s="55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:24" ht="12.75" customHeight="1">
      <c r="A234" s="36"/>
      <c r="B234" s="36"/>
      <c r="C234" s="36"/>
      <c r="D234" s="36"/>
      <c r="E234" s="55"/>
      <c r="F234" s="55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:24" ht="12.75" customHeight="1">
      <c r="A235" s="36"/>
      <c r="B235" s="36"/>
      <c r="C235" s="36"/>
      <c r="D235" s="36"/>
      <c r="E235" s="55"/>
      <c r="F235" s="55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:24" ht="12.75" customHeight="1">
      <c r="A236" s="36"/>
      <c r="B236" s="36"/>
      <c r="C236" s="36"/>
      <c r="D236" s="36"/>
      <c r="E236" s="55"/>
      <c r="F236" s="55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:24" ht="12.75" customHeight="1">
      <c r="A237" s="36"/>
      <c r="B237" s="36"/>
      <c r="C237" s="36"/>
      <c r="D237" s="36"/>
      <c r="E237" s="55"/>
      <c r="F237" s="55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:24" ht="12.75" customHeight="1">
      <c r="A238" s="36"/>
      <c r="B238" s="36"/>
      <c r="C238" s="36"/>
      <c r="D238" s="36"/>
      <c r="E238" s="55"/>
      <c r="F238" s="55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:24" ht="12.75" customHeight="1">
      <c r="A239" s="36"/>
      <c r="B239" s="36"/>
      <c r="C239" s="36"/>
      <c r="D239" s="36"/>
      <c r="E239" s="55"/>
      <c r="F239" s="55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:24" ht="12.75" customHeight="1">
      <c r="A240" s="36"/>
      <c r="B240" s="36"/>
      <c r="C240" s="36"/>
      <c r="D240" s="36"/>
      <c r="E240" s="55"/>
      <c r="F240" s="55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:24" ht="12.75" customHeight="1">
      <c r="A241" s="36"/>
      <c r="B241" s="36"/>
      <c r="C241" s="36"/>
      <c r="D241" s="36"/>
      <c r="E241" s="55"/>
      <c r="F241" s="55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:24" ht="12.75" customHeight="1">
      <c r="A242" s="36"/>
      <c r="B242" s="36"/>
      <c r="C242" s="36"/>
      <c r="D242" s="36"/>
      <c r="E242" s="55"/>
      <c r="F242" s="55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:24" ht="12.75" customHeight="1">
      <c r="A243" s="36"/>
      <c r="B243" s="36"/>
      <c r="C243" s="36"/>
      <c r="D243" s="36"/>
      <c r="E243" s="55"/>
      <c r="F243" s="55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:24" ht="12.75" customHeight="1">
      <c r="A244" s="36"/>
      <c r="B244" s="36"/>
      <c r="C244" s="36"/>
      <c r="D244" s="36"/>
      <c r="E244" s="55"/>
      <c r="F244" s="55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:24" ht="12.75" customHeight="1">
      <c r="A245" s="36"/>
      <c r="B245" s="36"/>
      <c r="C245" s="36"/>
      <c r="D245" s="36"/>
      <c r="E245" s="55"/>
      <c r="F245" s="55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:24" ht="12.75" customHeight="1">
      <c r="A246" s="36"/>
      <c r="B246" s="36"/>
      <c r="C246" s="36"/>
      <c r="D246" s="36"/>
      <c r="E246" s="55"/>
      <c r="F246" s="55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:24" ht="12.75" customHeight="1">
      <c r="A247" s="36"/>
      <c r="B247" s="36"/>
      <c r="C247" s="36"/>
      <c r="D247" s="36"/>
      <c r="E247" s="55"/>
      <c r="F247" s="55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:24" ht="12.75" customHeight="1">
      <c r="A248" s="36"/>
      <c r="B248" s="36"/>
      <c r="C248" s="36"/>
      <c r="D248" s="36"/>
      <c r="E248" s="55"/>
      <c r="F248" s="55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:24" ht="12.75" customHeight="1">
      <c r="A249" s="36"/>
      <c r="B249" s="36"/>
      <c r="C249" s="36"/>
      <c r="D249" s="36"/>
      <c r="E249" s="55"/>
      <c r="F249" s="55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:24" ht="12.75" customHeight="1">
      <c r="A250" s="36"/>
      <c r="B250" s="36"/>
      <c r="C250" s="36"/>
      <c r="D250" s="36"/>
      <c r="E250" s="55"/>
      <c r="F250" s="55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:24" ht="12.75" customHeight="1">
      <c r="A251" s="36"/>
      <c r="B251" s="36"/>
      <c r="C251" s="36"/>
      <c r="D251" s="36"/>
      <c r="E251" s="55"/>
      <c r="F251" s="55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:24" ht="12.75" customHeight="1">
      <c r="A252" s="36"/>
      <c r="B252" s="36"/>
      <c r="C252" s="36"/>
      <c r="D252" s="36"/>
      <c r="E252" s="55"/>
      <c r="F252" s="55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 ht="12.75" customHeight="1">
      <c r="A253" s="36"/>
      <c r="B253" s="36"/>
      <c r="C253" s="36"/>
      <c r="D253" s="36"/>
      <c r="E253" s="55"/>
      <c r="F253" s="55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:24" ht="12.75" customHeight="1">
      <c r="A254" s="36"/>
      <c r="B254" s="36"/>
      <c r="C254" s="36"/>
      <c r="D254" s="36"/>
      <c r="E254" s="55"/>
      <c r="F254" s="55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:24" ht="12.75" customHeight="1">
      <c r="A255" s="36"/>
      <c r="B255" s="36"/>
      <c r="C255" s="36"/>
      <c r="D255" s="36"/>
      <c r="E255" s="55"/>
      <c r="F255" s="55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:24" ht="12.75" customHeight="1">
      <c r="A256" s="36"/>
      <c r="B256" s="36"/>
      <c r="C256" s="36"/>
      <c r="D256" s="36"/>
      <c r="E256" s="55"/>
      <c r="F256" s="55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:24" ht="12.75" customHeight="1">
      <c r="A257" s="36"/>
      <c r="B257" s="36"/>
      <c r="C257" s="36"/>
      <c r="D257" s="36"/>
      <c r="E257" s="55"/>
      <c r="F257" s="55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:24" ht="12.75" customHeight="1">
      <c r="A258" s="36"/>
      <c r="B258" s="36"/>
      <c r="C258" s="36"/>
      <c r="D258" s="36"/>
      <c r="E258" s="55"/>
      <c r="F258" s="55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:24" ht="12.75" customHeight="1">
      <c r="A259" s="36"/>
      <c r="B259" s="36"/>
      <c r="C259" s="36"/>
      <c r="D259" s="36"/>
      <c r="E259" s="55"/>
      <c r="F259" s="55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:24" ht="12.75" customHeight="1">
      <c r="A260" s="36"/>
      <c r="B260" s="36"/>
      <c r="C260" s="36"/>
      <c r="D260" s="36"/>
      <c r="E260" s="55"/>
      <c r="F260" s="55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:24" ht="12.75" customHeight="1">
      <c r="A261" s="36"/>
      <c r="B261" s="36"/>
      <c r="C261" s="36"/>
      <c r="D261" s="36"/>
      <c r="E261" s="55"/>
      <c r="F261" s="55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:24" ht="12.75" customHeight="1">
      <c r="A262" s="36"/>
      <c r="B262" s="36"/>
      <c r="C262" s="36"/>
      <c r="D262" s="36"/>
      <c r="E262" s="55"/>
      <c r="F262" s="55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:24" ht="12.75" customHeight="1">
      <c r="A263" s="36"/>
      <c r="B263" s="36"/>
      <c r="C263" s="36"/>
      <c r="D263" s="36"/>
      <c r="E263" s="55"/>
      <c r="F263" s="55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:24" ht="12.75" customHeight="1">
      <c r="A264" s="36"/>
      <c r="B264" s="36"/>
      <c r="C264" s="36"/>
      <c r="D264" s="36"/>
      <c r="E264" s="55"/>
      <c r="F264" s="55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  <row r="265" spans="1:24" ht="12.75" customHeight="1">
      <c r="A265" s="36"/>
      <c r="B265" s="36"/>
      <c r="C265" s="36"/>
      <c r="D265" s="36"/>
      <c r="E265" s="55"/>
      <c r="F265" s="55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</row>
    <row r="266" spans="1:24" ht="12.75" customHeight="1">
      <c r="A266" s="36"/>
      <c r="B266" s="36"/>
      <c r="C266" s="36"/>
      <c r="D266" s="36"/>
      <c r="E266" s="55"/>
      <c r="F266" s="55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</row>
    <row r="267" spans="1:24" ht="12.75" customHeight="1">
      <c r="A267" s="36"/>
      <c r="B267" s="36"/>
      <c r="C267" s="36"/>
      <c r="D267" s="36"/>
      <c r="E267" s="55"/>
      <c r="F267" s="55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</row>
    <row r="268" spans="1:24" ht="12.75" customHeight="1">
      <c r="A268" s="36"/>
      <c r="B268" s="36"/>
      <c r="C268" s="36"/>
      <c r="D268" s="36"/>
      <c r="E268" s="55"/>
      <c r="F268" s="55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</row>
    <row r="269" spans="1:24" ht="12.75" customHeight="1">
      <c r="A269" s="36"/>
      <c r="B269" s="36"/>
      <c r="C269" s="36"/>
      <c r="D269" s="36"/>
      <c r="E269" s="55"/>
      <c r="F269" s="55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</row>
    <row r="270" spans="1:24" ht="12.75" customHeight="1">
      <c r="A270" s="36"/>
      <c r="B270" s="36"/>
      <c r="C270" s="36"/>
      <c r="D270" s="36"/>
      <c r="E270" s="55"/>
      <c r="F270" s="55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</row>
    <row r="271" spans="1:24" ht="12.75" customHeight="1">
      <c r="A271" s="36"/>
      <c r="B271" s="36"/>
      <c r="C271" s="36"/>
      <c r="D271" s="36"/>
      <c r="E271" s="55"/>
      <c r="F271" s="55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</row>
    <row r="272" spans="1:24" ht="12.75" customHeight="1">
      <c r="A272" s="36"/>
      <c r="B272" s="36"/>
      <c r="C272" s="36"/>
      <c r="D272" s="36"/>
      <c r="E272" s="55"/>
      <c r="F272" s="55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</row>
    <row r="273" spans="1:24" ht="12.75" customHeight="1">
      <c r="A273" s="36"/>
      <c r="B273" s="36"/>
      <c r="C273" s="36"/>
      <c r="D273" s="36"/>
      <c r="E273" s="55"/>
      <c r="F273" s="55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</row>
    <row r="274" spans="1:24" ht="12.75" customHeight="1">
      <c r="A274" s="36"/>
      <c r="B274" s="36"/>
      <c r="C274" s="36"/>
      <c r="D274" s="36"/>
      <c r="E274" s="55"/>
      <c r="F274" s="55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</row>
    <row r="275" spans="1:24" ht="12.75" customHeight="1">
      <c r="A275" s="36"/>
      <c r="B275" s="36"/>
      <c r="C275" s="36"/>
      <c r="D275" s="36"/>
      <c r="E275" s="55"/>
      <c r="F275" s="55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</row>
    <row r="276" spans="1:24" ht="12.75" customHeight="1">
      <c r="A276" s="36"/>
      <c r="B276" s="36"/>
      <c r="C276" s="36"/>
      <c r="D276" s="36"/>
      <c r="E276" s="55"/>
      <c r="F276" s="55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 ht="12.75" customHeight="1">
      <c r="A277" s="36"/>
      <c r="B277" s="36"/>
      <c r="C277" s="36"/>
      <c r="D277" s="36"/>
      <c r="E277" s="55"/>
      <c r="F277" s="55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</row>
    <row r="278" spans="1:24" ht="12.75" customHeight="1">
      <c r="A278" s="36"/>
      <c r="B278" s="36"/>
      <c r="C278" s="36"/>
      <c r="D278" s="36"/>
      <c r="E278" s="55"/>
      <c r="F278" s="55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 ht="12.75" customHeight="1">
      <c r="A279" s="36"/>
      <c r="B279" s="36"/>
      <c r="C279" s="36"/>
      <c r="D279" s="36"/>
      <c r="E279" s="55"/>
      <c r="F279" s="55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</row>
    <row r="280" spans="1:24" ht="12.75" customHeight="1">
      <c r="A280" s="36"/>
      <c r="B280" s="36"/>
      <c r="C280" s="36"/>
      <c r="D280" s="36"/>
      <c r="E280" s="55"/>
      <c r="F280" s="55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</row>
    <row r="281" spans="1:24" ht="12.75" customHeight="1">
      <c r="A281" s="36"/>
      <c r="B281" s="36"/>
      <c r="C281" s="36"/>
      <c r="D281" s="36"/>
      <c r="E281" s="55"/>
      <c r="F281" s="55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</row>
    <row r="282" spans="1:24" ht="12.75" customHeight="1">
      <c r="A282" s="36"/>
      <c r="B282" s="36"/>
      <c r="C282" s="36"/>
      <c r="D282" s="36"/>
      <c r="E282" s="55"/>
      <c r="F282" s="55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</row>
    <row r="283" spans="1:24" ht="12.75" customHeight="1">
      <c r="A283" s="36"/>
      <c r="B283" s="36"/>
      <c r="C283" s="36"/>
      <c r="D283" s="36"/>
      <c r="E283" s="55"/>
      <c r="F283" s="55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</row>
    <row r="284" spans="1:24" ht="12.75" customHeight="1">
      <c r="A284" s="36"/>
      <c r="B284" s="36"/>
      <c r="C284" s="36"/>
      <c r="D284" s="36"/>
      <c r="E284" s="55"/>
      <c r="F284" s="55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</row>
    <row r="285" spans="1:24" ht="12.75" customHeight="1">
      <c r="A285" s="36"/>
      <c r="B285" s="36"/>
      <c r="C285" s="36"/>
      <c r="D285" s="36"/>
      <c r="E285" s="55"/>
      <c r="F285" s="55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</row>
    <row r="286" spans="1:24" ht="12.75" customHeight="1">
      <c r="A286" s="36"/>
      <c r="B286" s="36"/>
      <c r="C286" s="36"/>
      <c r="D286" s="36"/>
      <c r="E286" s="55"/>
      <c r="F286" s="55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</row>
    <row r="287" spans="1:24" ht="12.75" customHeight="1">
      <c r="A287" s="36"/>
      <c r="B287" s="36"/>
      <c r="C287" s="36"/>
      <c r="D287" s="36"/>
      <c r="E287" s="55"/>
      <c r="F287" s="55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</row>
    <row r="288" spans="1:24" ht="12.75" customHeight="1">
      <c r="A288" s="36"/>
      <c r="B288" s="36"/>
      <c r="C288" s="36"/>
      <c r="D288" s="36"/>
      <c r="E288" s="55"/>
      <c r="F288" s="55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</row>
    <row r="289" spans="1:24" ht="12.75" customHeight="1">
      <c r="A289" s="36"/>
      <c r="B289" s="36"/>
      <c r="C289" s="36"/>
      <c r="D289" s="36"/>
      <c r="E289" s="55"/>
      <c r="F289" s="55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</row>
    <row r="290" spans="1:24" ht="12.75" customHeight="1">
      <c r="A290" s="36"/>
      <c r="B290" s="36"/>
      <c r="C290" s="36"/>
      <c r="D290" s="36"/>
      <c r="E290" s="55"/>
      <c r="F290" s="55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</row>
    <row r="291" spans="1:24" ht="12.75" customHeight="1">
      <c r="A291" s="36"/>
      <c r="B291" s="36"/>
      <c r="C291" s="36"/>
      <c r="D291" s="36"/>
      <c r="E291" s="55"/>
      <c r="F291" s="55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</row>
    <row r="292" spans="1:24" ht="12.75" customHeight="1">
      <c r="A292" s="36"/>
      <c r="B292" s="36"/>
      <c r="C292" s="36"/>
      <c r="D292" s="36"/>
      <c r="E292" s="55"/>
      <c r="F292" s="55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</row>
    <row r="293" spans="1:24" ht="12.75" customHeight="1">
      <c r="A293" s="36"/>
      <c r="B293" s="36"/>
      <c r="C293" s="36"/>
      <c r="D293" s="36"/>
      <c r="E293" s="55"/>
      <c r="F293" s="55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</row>
    <row r="294" spans="1:24" ht="12.75" customHeight="1">
      <c r="A294" s="36"/>
      <c r="B294" s="36"/>
      <c r="C294" s="36"/>
      <c r="D294" s="36"/>
      <c r="E294" s="55"/>
      <c r="F294" s="55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</row>
    <row r="295" spans="1:24" ht="12.75" customHeight="1">
      <c r="A295" s="36"/>
      <c r="B295" s="36"/>
      <c r="C295" s="36"/>
      <c r="D295" s="36"/>
      <c r="E295" s="55"/>
      <c r="F295" s="55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</row>
    <row r="296" spans="1:24" ht="12.75" customHeight="1">
      <c r="A296" s="36"/>
      <c r="B296" s="36"/>
      <c r="C296" s="36"/>
      <c r="D296" s="36"/>
      <c r="E296" s="55"/>
      <c r="F296" s="55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</row>
    <row r="297" spans="1:24" ht="12.75" customHeight="1">
      <c r="A297" s="36"/>
      <c r="B297" s="36"/>
      <c r="C297" s="36"/>
      <c r="D297" s="36"/>
      <c r="E297" s="55"/>
      <c r="F297" s="55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</row>
    <row r="298" spans="1:24" ht="12.75" customHeight="1">
      <c r="A298" s="36"/>
      <c r="B298" s="36"/>
      <c r="C298" s="36"/>
      <c r="D298" s="36"/>
      <c r="E298" s="55"/>
      <c r="F298" s="55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</row>
    <row r="299" spans="1:24" ht="12.75" customHeight="1">
      <c r="A299" s="36"/>
      <c r="B299" s="36"/>
      <c r="C299" s="36"/>
      <c r="D299" s="36"/>
      <c r="E299" s="55"/>
      <c r="F299" s="55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</row>
    <row r="300" spans="1:24" ht="12.75" customHeight="1">
      <c r="A300" s="36"/>
      <c r="B300" s="36"/>
      <c r="C300" s="36"/>
      <c r="D300" s="36"/>
      <c r="E300" s="55"/>
      <c r="F300" s="55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4" ht="12.75" customHeight="1">
      <c r="A301" s="36"/>
      <c r="B301" s="36"/>
      <c r="C301" s="36"/>
      <c r="D301" s="36"/>
      <c r="E301" s="55"/>
      <c r="F301" s="55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4" ht="12.75" customHeight="1">
      <c r="A302" s="36"/>
      <c r="B302" s="36"/>
      <c r="C302" s="36"/>
      <c r="D302" s="36"/>
      <c r="E302" s="55"/>
      <c r="F302" s="55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4" ht="12.75" customHeight="1">
      <c r="A303" s="36"/>
      <c r="B303" s="36"/>
      <c r="C303" s="36"/>
      <c r="D303" s="36"/>
      <c r="E303" s="55"/>
      <c r="F303" s="55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</row>
    <row r="304" spans="1:24" ht="12.75" customHeight="1">
      <c r="A304" s="36"/>
      <c r="B304" s="36"/>
      <c r="C304" s="36"/>
      <c r="D304" s="36"/>
      <c r="E304" s="55"/>
      <c r="F304" s="55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 ht="12.75" customHeight="1">
      <c r="A305" s="36"/>
      <c r="B305" s="36"/>
      <c r="C305" s="36"/>
      <c r="D305" s="36"/>
      <c r="E305" s="55"/>
      <c r="F305" s="55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 ht="12.75" customHeight="1">
      <c r="A306" s="36"/>
      <c r="B306" s="36"/>
      <c r="C306" s="36"/>
      <c r="D306" s="36"/>
      <c r="E306" s="55"/>
      <c r="F306" s="55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 ht="12.75" customHeight="1">
      <c r="A307" s="36"/>
      <c r="B307" s="36"/>
      <c r="C307" s="36"/>
      <c r="D307" s="36"/>
      <c r="E307" s="55"/>
      <c r="F307" s="55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 ht="12.75" customHeight="1">
      <c r="A308" s="36"/>
      <c r="B308" s="36"/>
      <c r="C308" s="36"/>
      <c r="D308" s="36"/>
      <c r="E308" s="55"/>
      <c r="F308" s="55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 ht="12.75" customHeight="1">
      <c r="A309" s="36"/>
      <c r="B309" s="36"/>
      <c r="C309" s="36"/>
      <c r="D309" s="36"/>
      <c r="E309" s="55"/>
      <c r="F309" s="55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 ht="12.75" customHeight="1">
      <c r="A310" s="36"/>
      <c r="B310" s="36"/>
      <c r="C310" s="36"/>
      <c r="D310" s="36"/>
      <c r="E310" s="55"/>
      <c r="F310" s="55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 ht="12.75" customHeight="1">
      <c r="A311" s="36"/>
      <c r="B311" s="36"/>
      <c r="C311" s="36"/>
      <c r="D311" s="36"/>
      <c r="E311" s="55"/>
      <c r="F311" s="55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 ht="12.75" customHeight="1">
      <c r="A312" s="36"/>
      <c r="B312" s="36"/>
      <c r="C312" s="36"/>
      <c r="D312" s="36"/>
      <c r="E312" s="55"/>
      <c r="F312" s="55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 ht="12.75" customHeight="1">
      <c r="A313" s="36"/>
      <c r="B313" s="36"/>
      <c r="C313" s="36"/>
      <c r="D313" s="36"/>
      <c r="E313" s="55"/>
      <c r="F313" s="55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 ht="12.75" customHeight="1">
      <c r="A314" s="36"/>
      <c r="B314" s="36"/>
      <c r="C314" s="36"/>
      <c r="D314" s="36"/>
      <c r="E314" s="55"/>
      <c r="F314" s="55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 ht="12.75" customHeight="1">
      <c r="A315" s="36"/>
      <c r="B315" s="36"/>
      <c r="C315" s="36"/>
      <c r="D315" s="36"/>
      <c r="E315" s="55"/>
      <c r="F315" s="55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</row>
    <row r="316" spans="1:24" ht="12.75" customHeight="1">
      <c r="A316" s="36"/>
      <c r="B316" s="36"/>
      <c r="C316" s="36"/>
      <c r="D316" s="36"/>
      <c r="E316" s="55"/>
      <c r="F316" s="55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 ht="12.75" customHeight="1">
      <c r="A317" s="36"/>
      <c r="B317" s="36"/>
      <c r="C317" s="36"/>
      <c r="D317" s="36"/>
      <c r="E317" s="55"/>
      <c r="F317" s="55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 ht="12.75" customHeight="1">
      <c r="A318" s="36"/>
      <c r="B318" s="36"/>
      <c r="C318" s="36"/>
      <c r="D318" s="36"/>
      <c r="E318" s="55"/>
      <c r="F318" s="55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 ht="12.75" customHeight="1">
      <c r="A319" s="36"/>
      <c r="B319" s="36"/>
      <c r="C319" s="36"/>
      <c r="D319" s="36"/>
      <c r="E319" s="55"/>
      <c r="F319" s="55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 ht="12.75" customHeight="1">
      <c r="A320" s="36"/>
      <c r="B320" s="36"/>
      <c r="C320" s="36"/>
      <c r="D320" s="36"/>
      <c r="E320" s="55"/>
      <c r="F320" s="55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4" ht="12.75" customHeight="1">
      <c r="A321" s="36"/>
      <c r="B321" s="36"/>
      <c r="C321" s="36"/>
      <c r="D321" s="36"/>
      <c r="E321" s="55"/>
      <c r="F321" s="55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</row>
    <row r="322" spans="1:24" ht="12.75" customHeight="1">
      <c r="A322" s="36"/>
      <c r="B322" s="36"/>
      <c r="C322" s="36"/>
      <c r="D322" s="36"/>
      <c r="E322" s="55"/>
      <c r="F322" s="55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</row>
    <row r="323" spans="1:24" ht="12.75" customHeight="1">
      <c r="A323" s="36"/>
      <c r="B323" s="36"/>
      <c r="C323" s="36"/>
      <c r="D323" s="36"/>
      <c r="E323" s="55"/>
      <c r="F323" s="55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</row>
    <row r="324" spans="1:24" ht="12.75" customHeight="1">
      <c r="A324" s="36"/>
      <c r="B324" s="36"/>
      <c r="C324" s="36"/>
      <c r="D324" s="36"/>
      <c r="E324" s="55"/>
      <c r="F324" s="55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</row>
    <row r="325" spans="1:24" ht="12.75" customHeight="1">
      <c r="A325" s="36"/>
      <c r="B325" s="36"/>
      <c r="C325" s="36"/>
      <c r="D325" s="36"/>
      <c r="E325" s="55"/>
      <c r="F325" s="55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</row>
    <row r="326" spans="1:24" ht="12.75" customHeight="1">
      <c r="A326" s="36"/>
      <c r="B326" s="36"/>
      <c r="C326" s="36"/>
      <c r="D326" s="36"/>
      <c r="E326" s="55"/>
      <c r="F326" s="55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</row>
    <row r="327" spans="1:24" ht="12.75" customHeight="1">
      <c r="A327" s="36"/>
      <c r="B327" s="36"/>
      <c r="C327" s="36"/>
      <c r="D327" s="36"/>
      <c r="E327" s="55"/>
      <c r="F327" s="55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</row>
    <row r="328" spans="1:24" ht="12.75" customHeight="1">
      <c r="A328" s="36"/>
      <c r="B328" s="36"/>
      <c r="C328" s="36"/>
      <c r="D328" s="36"/>
      <c r="E328" s="55"/>
      <c r="F328" s="55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</row>
    <row r="329" spans="1:24" ht="12.75" customHeight="1">
      <c r="A329" s="36"/>
      <c r="B329" s="36"/>
      <c r="C329" s="36"/>
      <c r="D329" s="36"/>
      <c r="E329" s="55"/>
      <c r="F329" s="55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</row>
    <row r="330" spans="1:24" ht="12.75" customHeight="1">
      <c r="A330" s="36"/>
      <c r="B330" s="36"/>
      <c r="C330" s="36"/>
      <c r="D330" s="36"/>
      <c r="E330" s="55"/>
      <c r="F330" s="55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</row>
    <row r="331" spans="1:24" ht="12.75" customHeight="1">
      <c r="A331" s="36"/>
      <c r="B331" s="36"/>
      <c r="C331" s="36"/>
      <c r="D331" s="36"/>
      <c r="E331" s="55"/>
      <c r="F331" s="55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</row>
    <row r="332" spans="1:24" ht="12.75" customHeight="1">
      <c r="A332" s="36"/>
      <c r="B332" s="36"/>
      <c r="C332" s="36"/>
      <c r="D332" s="36"/>
      <c r="E332" s="55"/>
      <c r="F332" s="55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</row>
    <row r="333" spans="1:24" ht="12.75" customHeight="1">
      <c r="A333" s="36"/>
      <c r="B333" s="36"/>
      <c r="C333" s="36"/>
      <c r="D333" s="36"/>
      <c r="E333" s="55"/>
      <c r="F333" s="55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</row>
    <row r="334" spans="1:24" ht="12.75" customHeight="1">
      <c r="A334" s="36"/>
      <c r="B334" s="36"/>
      <c r="C334" s="36"/>
      <c r="D334" s="36"/>
      <c r="E334" s="55"/>
      <c r="F334" s="55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</row>
    <row r="335" spans="1:24" ht="12.75" customHeight="1">
      <c r="A335" s="36"/>
      <c r="B335" s="36"/>
      <c r="C335" s="36"/>
      <c r="D335" s="36"/>
      <c r="E335" s="55"/>
      <c r="F335" s="55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</row>
    <row r="336" spans="1:24" ht="12.75" customHeight="1">
      <c r="A336" s="36"/>
      <c r="B336" s="36"/>
      <c r="C336" s="36"/>
      <c r="D336" s="36"/>
      <c r="E336" s="55"/>
      <c r="F336" s="55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</row>
    <row r="337" spans="1:24" ht="12.75" customHeight="1">
      <c r="A337" s="36"/>
      <c r="B337" s="36"/>
      <c r="C337" s="36"/>
      <c r="D337" s="36"/>
      <c r="E337" s="55"/>
      <c r="F337" s="55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</row>
    <row r="338" spans="1:24" ht="12.75" customHeight="1">
      <c r="A338" s="36"/>
      <c r="B338" s="36"/>
      <c r="C338" s="36"/>
      <c r="D338" s="36"/>
      <c r="E338" s="55"/>
      <c r="F338" s="55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</row>
    <row r="339" spans="1:24" ht="12.75" customHeight="1">
      <c r="A339" s="36"/>
      <c r="B339" s="36"/>
      <c r="C339" s="36"/>
      <c r="D339" s="36"/>
      <c r="E339" s="55"/>
      <c r="F339" s="55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</row>
    <row r="340" spans="1:24" ht="12.75" customHeight="1">
      <c r="A340" s="36"/>
      <c r="B340" s="36"/>
      <c r="C340" s="36"/>
      <c r="D340" s="36"/>
      <c r="E340" s="55"/>
      <c r="F340" s="55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</row>
    <row r="341" spans="1:24" ht="12.75" customHeight="1">
      <c r="A341" s="36"/>
      <c r="B341" s="36"/>
      <c r="C341" s="36"/>
      <c r="D341" s="36"/>
      <c r="E341" s="55"/>
      <c r="F341" s="55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</row>
    <row r="342" spans="1:24" ht="12.75" customHeight="1">
      <c r="A342" s="36"/>
      <c r="B342" s="36"/>
      <c r="C342" s="36"/>
      <c r="D342" s="36"/>
      <c r="E342" s="55"/>
      <c r="F342" s="55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</row>
    <row r="343" spans="1:24" ht="12.75" customHeight="1">
      <c r="A343" s="36"/>
      <c r="B343" s="36"/>
      <c r="C343" s="36"/>
      <c r="D343" s="36"/>
      <c r="E343" s="55"/>
      <c r="F343" s="55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</row>
    <row r="344" spans="1:24" ht="12.75" customHeight="1">
      <c r="A344" s="36"/>
      <c r="B344" s="36"/>
      <c r="C344" s="36"/>
      <c r="D344" s="36"/>
      <c r="E344" s="55"/>
      <c r="F344" s="55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</row>
    <row r="345" spans="1:24" ht="12.75" customHeight="1">
      <c r="A345" s="36"/>
      <c r="B345" s="36"/>
      <c r="C345" s="36"/>
      <c r="D345" s="36"/>
      <c r="E345" s="55"/>
      <c r="F345" s="55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</row>
    <row r="346" spans="1:24" ht="12.75" customHeight="1">
      <c r="A346" s="36"/>
      <c r="B346" s="36"/>
      <c r="C346" s="36"/>
      <c r="D346" s="36"/>
      <c r="E346" s="55"/>
      <c r="F346" s="55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</row>
    <row r="347" spans="1:24" ht="12.75" customHeight="1">
      <c r="A347" s="36"/>
      <c r="B347" s="36"/>
      <c r="C347" s="36"/>
      <c r="D347" s="36"/>
      <c r="E347" s="55"/>
      <c r="F347" s="55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</row>
    <row r="348" spans="1:24" ht="12.75" customHeight="1">
      <c r="A348" s="36"/>
      <c r="B348" s="36"/>
      <c r="C348" s="36"/>
      <c r="D348" s="36"/>
      <c r="E348" s="55"/>
      <c r="F348" s="55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</row>
    <row r="349" spans="1:24" ht="12.75" customHeight="1">
      <c r="A349" s="36"/>
      <c r="B349" s="36"/>
      <c r="C349" s="36"/>
      <c r="D349" s="36"/>
      <c r="E349" s="55"/>
      <c r="F349" s="55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</row>
    <row r="350" spans="1:24" ht="12.75" customHeight="1">
      <c r="A350" s="36"/>
      <c r="B350" s="36"/>
      <c r="C350" s="36"/>
      <c r="D350" s="36"/>
      <c r="E350" s="55"/>
      <c r="F350" s="55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</row>
    <row r="351" spans="1:24" ht="12.75" customHeight="1">
      <c r="A351" s="36"/>
      <c r="B351" s="36"/>
      <c r="C351" s="36"/>
      <c r="D351" s="36"/>
      <c r="E351" s="55"/>
      <c r="F351" s="55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24" ht="12.75" customHeight="1">
      <c r="A352" s="36"/>
      <c r="B352" s="36"/>
      <c r="C352" s="36"/>
      <c r="D352" s="36"/>
      <c r="E352" s="55"/>
      <c r="F352" s="55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 ht="12.75" customHeight="1">
      <c r="A353" s="36"/>
      <c r="B353" s="36"/>
      <c r="C353" s="36"/>
      <c r="D353" s="36"/>
      <c r="E353" s="55"/>
      <c r="F353" s="55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 ht="12.75" customHeight="1">
      <c r="A354" s="36"/>
      <c r="B354" s="36"/>
      <c r="C354" s="36"/>
      <c r="D354" s="36"/>
      <c r="E354" s="55"/>
      <c r="F354" s="55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 ht="12.75" customHeight="1">
      <c r="A355" s="36"/>
      <c r="B355" s="36"/>
      <c r="C355" s="36"/>
      <c r="D355" s="36"/>
      <c r="E355" s="55"/>
      <c r="F355" s="55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 ht="12.75" customHeight="1">
      <c r="A356" s="36"/>
      <c r="B356" s="36"/>
      <c r="C356" s="36"/>
      <c r="D356" s="36"/>
      <c r="E356" s="55"/>
      <c r="F356" s="55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 ht="12.75" customHeight="1">
      <c r="A357" s="36"/>
      <c r="B357" s="36"/>
      <c r="C357" s="36"/>
      <c r="D357" s="36"/>
      <c r="E357" s="55"/>
      <c r="F357" s="55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 ht="12.75" customHeight="1">
      <c r="A358" s="36"/>
      <c r="B358" s="36"/>
      <c r="C358" s="36"/>
      <c r="D358" s="36"/>
      <c r="E358" s="55"/>
      <c r="F358" s="55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 ht="12.75" customHeight="1">
      <c r="A359" s="36"/>
      <c r="B359" s="36"/>
      <c r="C359" s="36"/>
      <c r="D359" s="36"/>
      <c r="E359" s="55"/>
      <c r="F359" s="55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 ht="12.75" customHeight="1">
      <c r="A360" s="36"/>
      <c r="B360" s="36"/>
      <c r="C360" s="36"/>
      <c r="D360" s="36"/>
      <c r="E360" s="55"/>
      <c r="F360" s="55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 ht="12.75" customHeight="1">
      <c r="A361" s="36"/>
      <c r="B361" s="36"/>
      <c r="C361" s="36"/>
      <c r="D361" s="36"/>
      <c r="E361" s="55"/>
      <c r="F361" s="55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 ht="12.75" customHeight="1">
      <c r="A362" s="36"/>
      <c r="B362" s="36"/>
      <c r="C362" s="36"/>
      <c r="D362" s="36"/>
      <c r="E362" s="55"/>
      <c r="F362" s="55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 ht="12.75" customHeight="1">
      <c r="A363" s="36"/>
      <c r="B363" s="36"/>
      <c r="C363" s="36"/>
      <c r="D363" s="36"/>
      <c r="E363" s="55"/>
      <c r="F363" s="55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 ht="12.75" customHeight="1">
      <c r="A364" s="36"/>
      <c r="B364" s="36"/>
      <c r="C364" s="36"/>
      <c r="D364" s="36"/>
      <c r="E364" s="55"/>
      <c r="F364" s="55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 ht="12.75" customHeight="1">
      <c r="A365" s="36"/>
      <c r="B365" s="36"/>
      <c r="C365" s="36"/>
      <c r="D365" s="36"/>
      <c r="E365" s="55"/>
      <c r="F365" s="55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 ht="12.75" customHeight="1">
      <c r="A366" s="36"/>
      <c r="B366" s="36"/>
      <c r="C366" s="36"/>
      <c r="D366" s="36"/>
      <c r="E366" s="55"/>
      <c r="F366" s="55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 ht="12.75" customHeight="1">
      <c r="A367" s="36"/>
      <c r="B367" s="36"/>
      <c r="C367" s="36"/>
      <c r="D367" s="36"/>
      <c r="E367" s="55"/>
      <c r="F367" s="55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 ht="12.75" customHeight="1">
      <c r="A368" s="36"/>
      <c r="B368" s="36"/>
      <c r="C368" s="36"/>
      <c r="D368" s="36"/>
      <c r="E368" s="55"/>
      <c r="F368" s="55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 ht="12.75" customHeight="1">
      <c r="A369" s="36"/>
      <c r="B369" s="36"/>
      <c r="C369" s="36"/>
      <c r="D369" s="36"/>
      <c r="E369" s="55"/>
      <c r="F369" s="55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 ht="12.75" customHeight="1">
      <c r="A370" s="36"/>
      <c r="B370" s="36"/>
      <c r="C370" s="36"/>
      <c r="D370" s="36"/>
      <c r="E370" s="55"/>
      <c r="F370" s="55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 ht="12.75" customHeight="1">
      <c r="A371" s="36"/>
      <c r="B371" s="36"/>
      <c r="C371" s="36"/>
      <c r="D371" s="36"/>
      <c r="E371" s="55"/>
      <c r="F371" s="55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 ht="12.75" customHeight="1">
      <c r="A372" s="36"/>
      <c r="B372" s="36"/>
      <c r="C372" s="36"/>
      <c r="D372" s="36"/>
      <c r="E372" s="55"/>
      <c r="F372" s="55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 ht="12.75" customHeight="1">
      <c r="A373" s="36"/>
      <c r="B373" s="36"/>
      <c r="C373" s="36"/>
      <c r="D373" s="36"/>
      <c r="E373" s="55"/>
      <c r="F373" s="55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 ht="12.75" customHeight="1">
      <c r="A374" s="36"/>
      <c r="B374" s="36"/>
      <c r="C374" s="36"/>
      <c r="D374" s="36"/>
      <c r="E374" s="55"/>
      <c r="F374" s="55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 ht="12.75" customHeight="1">
      <c r="A375" s="36"/>
      <c r="B375" s="36"/>
      <c r="C375" s="36"/>
      <c r="D375" s="36"/>
      <c r="E375" s="55"/>
      <c r="F375" s="55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 ht="12.75" customHeight="1">
      <c r="A376" s="36"/>
      <c r="B376" s="36"/>
      <c r="C376" s="36"/>
      <c r="D376" s="36"/>
      <c r="E376" s="55"/>
      <c r="F376" s="55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 ht="12.75" customHeight="1">
      <c r="A377" s="36"/>
      <c r="B377" s="36"/>
      <c r="C377" s="36"/>
      <c r="D377" s="36"/>
      <c r="E377" s="55"/>
      <c r="F377" s="55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 ht="12.75" customHeight="1">
      <c r="A378" s="36"/>
      <c r="B378" s="36"/>
      <c r="C378" s="36"/>
      <c r="D378" s="36"/>
      <c r="E378" s="55"/>
      <c r="F378" s="55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 ht="12.75" customHeight="1">
      <c r="A379" s="36"/>
      <c r="B379" s="36"/>
      <c r="C379" s="36"/>
      <c r="D379" s="36"/>
      <c r="E379" s="55"/>
      <c r="F379" s="55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 ht="12.75" customHeight="1">
      <c r="A380" s="36"/>
      <c r="B380" s="36"/>
      <c r="C380" s="36"/>
      <c r="D380" s="36"/>
      <c r="E380" s="55"/>
      <c r="F380" s="55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 ht="12.75" customHeight="1">
      <c r="A381" s="36"/>
      <c r="B381" s="36"/>
      <c r="C381" s="36"/>
      <c r="D381" s="36"/>
      <c r="E381" s="55"/>
      <c r="F381" s="55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 ht="12.75" customHeight="1">
      <c r="A382" s="36"/>
      <c r="B382" s="36"/>
      <c r="C382" s="36"/>
      <c r="D382" s="36"/>
      <c r="E382" s="55"/>
      <c r="F382" s="55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 ht="12.75" customHeight="1">
      <c r="A383" s="36"/>
      <c r="B383" s="36"/>
      <c r="C383" s="36"/>
      <c r="D383" s="36"/>
      <c r="E383" s="55"/>
      <c r="F383" s="55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 ht="12.75" customHeight="1">
      <c r="A384" s="36"/>
      <c r="B384" s="36"/>
      <c r="C384" s="36"/>
      <c r="D384" s="36"/>
      <c r="E384" s="55"/>
      <c r="F384" s="55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24" ht="12.75" customHeight="1">
      <c r="A385" s="36"/>
      <c r="B385" s="36"/>
      <c r="C385" s="36"/>
      <c r="D385" s="36"/>
      <c r="E385" s="55"/>
      <c r="F385" s="55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24" ht="12.75" customHeight="1">
      <c r="A386" s="36"/>
      <c r="B386" s="36"/>
      <c r="C386" s="36"/>
      <c r="D386" s="36"/>
      <c r="E386" s="55"/>
      <c r="F386" s="55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24" ht="12.75" customHeight="1">
      <c r="A387" s="36"/>
      <c r="B387" s="36"/>
      <c r="C387" s="36"/>
      <c r="D387" s="36"/>
      <c r="E387" s="55"/>
      <c r="F387" s="55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24" ht="12.75" customHeight="1">
      <c r="A388" s="36"/>
      <c r="B388" s="36"/>
      <c r="C388" s="36"/>
      <c r="D388" s="36"/>
      <c r="E388" s="55"/>
      <c r="F388" s="55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24" ht="12.75" customHeight="1">
      <c r="A389" s="36"/>
      <c r="B389" s="36"/>
      <c r="C389" s="36"/>
      <c r="D389" s="36"/>
      <c r="E389" s="55"/>
      <c r="F389" s="55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</row>
    <row r="390" spans="1:24" ht="12.75" customHeight="1">
      <c r="A390" s="36"/>
      <c r="B390" s="36"/>
      <c r="C390" s="36"/>
      <c r="D390" s="36"/>
      <c r="E390" s="55"/>
      <c r="F390" s="55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</row>
    <row r="391" spans="1:24" ht="12.75" customHeight="1">
      <c r="A391" s="36"/>
      <c r="B391" s="36"/>
      <c r="C391" s="36"/>
      <c r="D391" s="36"/>
      <c r="E391" s="55"/>
      <c r="F391" s="55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</row>
    <row r="392" spans="1:24" ht="12.75" customHeight="1">
      <c r="A392" s="36"/>
      <c r="B392" s="36"/>
      <c r="C392" s="36"/>
      <c r="D392" s="36"/>
      <c r="E392" s="55"/>
      <c r="F392" s="55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</row>
    <row r="393" spans="1:24" ht="12.75" customHeight="1">
      <c r="A393" s="36"/>
      <c r="B393" s="36"/>
      <c r="C393" s="36"/>
      <c r="D393" s="36"/>
      <c r="E393" s="55"/>
      <c r="F393" s="55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</row>
    <row r="394" spans="1:24" ht="12.75" customHeight="1">
      <c r="A394" s="36"/>
      <c r="B394" s="36"/>
      <c r="C394" s="36"/>
      <c r="D394" s="36"/>
      <c r="E394" s="55"/>
      <c r="F394" s="55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</row>
    <row r="395" spans="1:24" ht="12.75" customHeight="1">
      <c r="A395" s="36"/>
      <c r="B395" s="36"/>
      <c r="C395" s="36"/>
      <c r="D395" s="36"/>
      <c r="E395" s="55"/>
      <c r="F395" s="55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</row>
    <row r="396" spans="1:24" ht="12.75" customHeight="1">
      <c r="A396" s="36"/>
      <c r="B396" s="36"/>
      <c r="C396" s="36"/>
      <c r="D396" s="36"/>
      <c r="E396" s="55"/>
      <c r="F396" s="55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</row>
    <row r="397" spans="1:24" ht="12.75" customHeight="1">
      <c r="A397" s="36"/>
      <c r="B397" s="36"/>
      <c r="C397" s="36"/>
      <c r="D397" s="36"/>
      <c r="E397" s="55"/>
      <c r="F397" s="55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</row>
    <row r="398" spans="1:24" ht="12.75" customHeight="1">
      <c r="A398" s="36"/>
      <c r="B398" s="36"/>
      <c r="C398" s="36"/>
      <c r="D398" s="36"/>
      <c r="E398" s="55"/>
      <c r="F398" s="55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</row>
    <row r="399" spans="1:24" ht="12.75" customHeight="1">
      <c r="A399" s="36"/>
      <c r="B399" s="36"/>
      <c r="C399" s="36"/>
      <c r="D399" s="36"/>
      <c r="E399" s="55"/>
      <c r="F399" s="55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</row>
    <row r="400" spans="1:24" ht="12.75" customHeight="1">
      <c r="A400" s="36"/>
      <c r="B400" s="36"/>
      <c r="C400" s="36"/>
      <c r="D400" s="36"/>
      <c r="E400" s="55"/>
      <c r="F400" s="55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</row>
    <row r="401" spans="1:24" ht="12.75" customHeight="1">
      <c r="A401" s="36"/>
      <c r="B401" s="36"/>
      <c r="C401" s="36"/>
      <c r="D401" s="36"/>
      <c r="E401" s="55"/>
      <c r="F401" s="55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</row>
    <row r="402" spans="1:24" ht="12.75" customHeight="1">
      <c r="A402" s="36"/>
      <c r="B402" s="36"/>
      <c r="C402" s="36"/>
      <c r="D402" s="36"/>
      <c r="E402" s="55"/>
      <c r="F402" s="55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</row>
    <row r="403" spans="1:24" ht="12.75" customHeight="1">
      <c r="A403" s="36"/>
      <c r="B403" s="36"/>
      <c r="C403" s="36"/>
      <c r="D403" s="36"/>
      <c r="E403" s="55"/>
      <c r="F403" s="55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</row>
    <row r="404" spans="1:24" ht="12.75" customHeight="1">
      <c r="A404" s="36"/>
      <c r="B404" s="36"/>
      <c r="C404" s="36"/>
      <c r="D404" s="36"/>
      <c r="E404" s="55"/>
      <c r="F404" s="55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</row>
    <row r="405" spans="1:24" ht="12.75" customHeight="1">
      <c r="A405" s="36"/>
      <c r="B405" s="36"/>
      <c r="C405" s="36"/>
      <c r="D405" s="36"/>
      <c r="E405" s="55"/>
      <c r="F405" s="55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</row>
    <row r="406" spans="1:24" ht="12.75" customHeight="1">
      <c r="A406" s="36"/>
      <c r="B406" s="36"/>
      <c r="C406" s="36"/>
      <c r="D406" s="36"/>
      <c r="E406" s="55"/>
      <c r="F406" s="55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</row>
    <row r="407" spans="1:24" ht="12.75" customHeight="1">
      <c r="A407" s="36"/>
      <c r="B407" s="36"/>
      <c r="C407" s="36"/>
      <c r="D407" s="36"/>
      <c r="E407" s="55"/>
      <c r="F407" s="55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</row>
    <row r="408" spans="1:24" ht="12.75" customHeight="1">
      <c r="A408" s="36"/>
      <c r="B408" s="36"/>
      <c r="C408" s="36"/>
      <c r="D408" s="36"/>
      <c r="E408" s="55"/>
      <c r="F408" s="55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</row>
    <row r="409" spans="1:24" ht="12.75" customHeight="1">
      <c r="A409" s="36"/>
      <c r="B409" s="36"/>
      <c r="C409" s="36"/>
      <c r="D409" s="36"/>
      <c r="E409" s="55"/>
      <c r="F409" s="55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</row>
    <row r="410" spans="1:24" ht="12.75" customHeight="1">
      <c r="A410" s="36"/>
      <c r="B410" s="36"/>
      <c r="C410" s="36"/>
      <c r="D410" s="36"/>
      <c r="E410" s="55"/>
      <c r="F410" s="55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</row>
    <row r="411" spans="1:24" ht="12.75" customHeight="1">
      <c r="A411" s="36"/>
      <c r="B411" s="36"/>
      <c r="C411" s="36"/>
      <c r="D411" s="36"/>
      <c r="E411" s="55"/>
      <c r="F411" s="55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</row>
    <row r="412" spans="1:24" ht="12.75" customHeight="1">
      <c r="A412" s="36"/>
      <c r="B412" s="36"/>
      <c r="C412" s="36"/>
      <c r="D412" s="36"/>
      <c r="E412" s="55"/>
      <c r="F412" s="55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</row>
    <row r="413" spans="1:24" ht="12.75" customHeight="1">
      <c r="A413" s="36"/>
      <c r="B413" s="36"/>
      <c r="C413" s="36"/>
      <c r="D413" s="36"/>
      <c r="E413" s="55"/>
      <c r="F413" s="55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</row>
    <row r="414" spans="1:24" ht="12.75" customHeight="1">
      <c r="A414" s="36"/>
      <c r="B414" s="36"/>
      <c r="C414" s="36"/>
      <c r="D414" s="36"/>
      <c r="E414" s="55"/>
      <c r="F414" s="55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</row>
    <row r="415" spans="1:24" ht="12.75" customHeight="1">
      <c r="A415" s="36"/>
      <c r="B415" s="36"/>
      <c r="C415" s="36"/>
      <c r="D415" s="36"/>
      <c r="E415" s="55"/>
      <c r="F415" s="55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</row>
    <row r="416" spans="1:24" ht="12.75" customHeight="1">
      <c r="A416" s="36"/>
      <c r="B416" s="36"/>
      <c r="C416" s="36"/>
      <c r="D416" s="36"/>
      <c r="E416" s="55"/>
      <c r="F416" s="55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</row>
    <row r="417" spans="1:24" ht="12.75" customHeight="1">
      <c r="A417" s="36"/>
      <c r="B417" s="36"/>
      <c r="C417" s="36"/>
      <c r="D417" s="36"/>
      <c r="E417" s="55"/>
      <c r="F417" s="55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</row>
    <row r="418" spans="1:24" ht="12.75" customHeight="1">
      <c r="A418" s="36"/>
      <c r="B418" s="36"/>
      <c r="C418" s="36"/>
      <c r="D418" s="36"/>
      <c r="E418" s="55"/>
      <c r="F418" s="55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</row>
    <row r="419" spans="1:24" ht="12.75" customHeight="1">
      <c r="A419" s="36"/>
      <c r="B419" s="36"/>
      <c r="C419" s="36"/>
      <c r="D419" s="36"/>
      <c r="E419" s="55"/>
      <c r="F419" s="55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</row>
    <row r="420" spans="1:24" ht="12.75" customHeight="1">
      <c r="A420" s="36"/>
      <c r="B420" s="36"/>
      <c r="C420" s="36"/>
      <c r="D420" s="36"/>
      <c r="E420" s="55"/>
      <c r="F420" s="55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</row>
    <row r="421" spans="1:24" ht="12.75" customHeight="1">
      <c r="A421" s="36"/>
      <c r="B421" s="36"/>
      <c r="C421" s="36"/>
      <c r="D421" s="36"/>
      <c r="E421" s="55"/>
      <c r="F421" s="55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</row>
    <row r="422" spans="1:24" ht="12.75" customHeight="1">
      <c r="A422" s="36"/>
      <c r="B422" s="36"/>
      <c r="C422" s="36"/>
      <c r="D422" s="36"/>
      <c r="E422" s="55"/>
      <c r="F422" s="55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</row>
    <row r="423" spans="1:24" ht="12.75" customHeight="1">
      <c r="A423" s="36"/>
      <c r="B423" s="36"/>
      <c r="C423" s="36"/>
      <c r="D423" s="36"/>
      <c r="E423" s="55"/>
      <c r="F423" s="55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</row>
    <row r="424" spans="1:24" ht="12.75" customHeight="1">
      <c r="A424" s="36"/>
      <c r="B424" s="36"/>
      <c r="C424" s="36"/>
      <c r="D424" s="36"/>
      <c r="E424" s="55"/>
      <c r="F424" s="55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</row>
    <row r="425" spans="1:24" ht="12.75" customHeight="1">
      <c r="A425" s="36"/>
      <c r="B425" s="36"/>
      <c r="C425" s="36"/>
      <c r="D425" s="36"/>
      <c r="E425" s="55"/>
      <c r="F425" s="55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</row>
    <row r="426" spans="1:24" ht="12.75" customHeight="1">
      <c r="A426" s="36"/>
      <c r="B426" s="36"/>
      <c r="C426" s="36"/>
      <c r="D426" s="36"/>
      <c r="E426" s="55"/>
      <c r="F426" s="55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</row>
    <row r="427" spans="1:24" ht="12.75" customHeight="1">
      <c r="A427" s="36"/>
      <c r="B427" s="36"/>
      <c r="C427" s="36"/>
      <c r="D427" s="36"/>
      <c r="E427" s="55"/>
      <c r="F427" s="55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</row>
    <row r="428" spans="1:24" ht="12.75" customHeight="1">
      <c r="A428" s="36"/>
      <c r="B428" s="36"/>
      <c r="C428" s="36"/>
      <c r="D428" s="36"/>
      <c r="E428" s="55"/>
      <c r="F428" s="55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</row>
    <row r="429" spans="1:24" ht="12.75" customHeight="1">
      <c r="A429" s="36"/>
      <c r="B429" s="36"/>
      <c r="C429" s="36"/>
      <c r="D429" s="36"/>
      <c r="E429" s="55"/>
      <c r="F429" s="55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</row>
    <row r="430" spans="1:24" ht="12.75" customHeight="1">
      <c r="A430" s="36"/>
      <c r="B430" s="36"/>
      <c r="C430" s="36"/>
      <c r="D430" s="36"/>
      <c r="E430" s="55"/>
      <c r="F430" s="55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</row>
    <row r="431" spans="1:24" ht="12.75" customHeight="1">
      <c r="A431" s="36"/>
      <c r="B431" s="36"/>
      <c r="C431" s="36"/>
      <c r="D431" s="36"/>
      <c r="E431" s="55"/>
      <c r="F431" s="55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</row>
    <row r="432" spans="1:24" ht="12.75" customHeight="1">
      <c r="A432" s="36"/>
      <c r="B432" s="36"/>
      <c r="C432" s="36"/>
      <c r="D432" s="36"/>
      <c r="E432" s="55"/>
      <c r="F432" s="55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</row>
    <row r="433" spans="1:24" ht="12.75" customHeight="1">
      <c r="A433" s="36"/>
      <c r="B433" s="36"/>
      <c r="C433" s="36"/>
      <c r="D433" s="36"/>
      <c r="E433" s="55"/>
      <c r="F433" s="55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</row>
    <row r="434" spans="1:24" ht="12.75" customHeight="1">
      <c r="A434" s="36"/>
      <c r="B434" s="36"/>
      <c r="C434" s="36"/>
      <c r="D434" s="36"/>
      <c r="E434" s="55"/>
      <c r="F434" s="55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</row>
    <row r="435" spans="1:24" ht="12.75" customHeight="1">
      <c r="A435" s="36"/>
      <c r="B435" s="36"/>
      <c r="C435" s="36"/>
      <c r="D435" s="36"/>
      <c r="E435" s="55"/>
      <c r="F435" s="55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</row>
    <row r="436" spans="1:24" ht="12.75" customHeight="1">
      <c r="A436" s="36"/>
      <c r="B436" s="36"/>
      <c r="C436" s="36"/>
      <c r="D436" s="36"/>
      <c r="E436" s="55"/>
      <c r="F436" s="55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</row>
    <row r="437" spans="1:24" ht="12.75" customHeight="1">
      <c r="A437" s="36"/>
      <c r="B437" s="36"/>
      <c r="C437" s="36"/>
      <c r="D437" s="36"/>
      <c r="E437" s="55"/>
      <c r="F437" s="55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</row>
    <row r="438" spans="1:24" ht="12.75" customHeight="1">
      <c r="A438" s="36"/>
      <c r="B438" s="36"/>
      <c r="C438" s="36"/>
      <c r="D438" s="36"/>
      <c r="E438" s="55"/>
      <c r="F438" s="55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</row>
    <row r="439" spans="1:24" ht="12.75" customHeight="1">
      <c r="A439" s="36"/>
      <c r="B439" s="36"/>
      <c r="C439" s="36"/>
      <c r="D439" s="36"/>
      <c r="E439" s="55"/>
      <c r="F439" s="55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</row>
    <row r="440" spans="1:24" ht="12.75" customHeight="1">
      <c r="A440" s="36"/>
      <c r="B440" s="36"/>
      <c r="C440" s="36"/>
      <c r="D440" s="36"/>
      <c r="E440" s="55"/>
      <c r="F440" s="55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</row>
    <row r="441" spans="1:24" ht="12.75" customHeight="1">
      <c r="A441" s="36"/>
      <c r="B441" s="36"/>
      <c r="C441" s="36"/>
      <c r="D441" s="36"/>
      <c r="E441" s="55"/>
      <c r="F441" s="55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</row>
    <row r="442" spans="1:24" ht="12.75" customHeight="1">
      <c r="A442" s="36"/>
      <c r="B442" s="36"/>
      <c r="C442" s="36"/>
      <c r="D442" s="36"/>
      <c r="E442" s="55"/>
      <c r="F442" s="55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</row>
    <row r="443" spans="1:24" ht="12.75" customHeight="1">
      <c r="A443" s="36"/>
      <c r="B443" s="36"/>
      <c r="C443" s="36"/>
      <c r="D443" s="36"/>
      <c r="E443" s="55"/>
      <c r="F443" s="55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</row>
    <row r="444" spans="1:24" ht="12.75" customHeight="1">
      <c r="A444" s="36"/>
      <c r="B444" s="36"/>
      <c r="C444" s="36"/>
      <c r="D444" s="36"/>
      <c r="E444" s="55"/>
      <c r="F444" s="55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</row>
    <row r="445" spans="1:24" ht="12.75" customHeight="1">
      <c r="A445" s="36"/>
      <c r="B445" s="36"/>
      <c r="C445" s="36"/>
      <c r="D445" s="36"/>
      <c r="E445" s="55"/>
      <c r="F445" s="55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</row>
    <row r="446" spans="1:24" ht="12.75" customHeight="1">
      <c r="A446" s="36"/>
      <c r="B446" s="36"/>
      <c r="C446" s="36"/>
      <c r="D446" s="36"/>
      <c r="E446" s="55"/>
      <c r="F446" s="55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</row>
    <row r="447" spans="1:24" ht="12.75" customHeight="1">
      <c r="A447" s="36"/>
      <c r="B447" s="36"/>
      <c r="C447" s="36"/>
      <c r="D447" s="36"/>
      <c r="E447" s="55"/>
      <c r="F447" s="55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</row>
    <row r="448" spans="1:24" ht="12.75" customHeight="1">
      <c r="A448" s="36"/>
      <c r="B448" s="36"/>
      <c r="C448" s="36"/>
      <c r="D448" s="36"/>
      <c r="E448" s="55"/>
      <c r="F448" s="55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</row>
    <row r="449" spans="1:24" ht="12.75" customHeight="1">
      <c r="A449" s="36"/>
      <c r="B449" s="36"/>
      <c r="C449" s="36"/>
      <c r="D449" s="36"/>
      <c r="E449" s="55"/>
      <c r="F449" s="55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</row>
    <row r="450" spans="1:24" ht="12.75" customHeight="1">
      <c r="A450" s="36"/>
      <c r="B450" s="36"/>
      <c r="C450" s="36"/>
      <c r="D450" s="36"/>
      <c r="E450" s="55"/>
      <c r="F450" s="55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</row>
    <row r="451" spans="1:24" ht="12.75" customHeight="1">
      <c r="A451" s="36"/>
      <c r="B451" s="36"/>
      <c r="C451" s="36"/>
      <c r="D451" s="36"/>
      <c r="E451" s="55"/>
      <c r="F451" s="55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</row>
    <row r="452" spans="1:24" ht="12.75" customHeight="1">
      <c r="A452" s="36"/>
      <c r="B452" s="36"/>
      <c r="C452" s="36"/>
      <c r="D452" s="36"/>
      <c r="E452" s="55"/>
      <c r="F452" s="55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</row>
    <row r="453" spans="1:24" ht="12.75" customHeight="1">
      <c r="A453" s="36"/>
      <c r="B453" s="36"/>
      <c r="C453" s="36"/>
      <c r="D453" s="36"/>
      <c r="E453" s="55"/>
      <c r="F453" s="55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</row>
    <row r="454" spans="1:24" ht="12.75" customHeight="1">
      <c r="A454" s="36"/>
      <c r="B454" s="36"/>
      <c r="C454" s="36"/>
      <c r="D454" s="36"/>
      <c r="E454" s="55"/>
      <c r="F454" s="55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</row>
    <row r="455" spans="1:24" ht="12.75" customHeight="1">
      <c r="A455" s="36"/>
      <c r="B455" s="36"/>
      <c r="C455" s="36"/>
      <c r="D455" s="36"/>
      <c r="E455" s="55"/>
      <c r="F455" s="55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</row>
    <row r="456" spans="1:24" ht="12.75" customHeight="1">
      <c r="A456" s="36"/>
      <c r="B456" s="36"/>
      <c r="C456" s="36"/>
      <c r="D456" s="36"/>
      <c r="E456" s="55"/>
      <c r="F456" s="55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</row>
    <row r="457" spans="1:24" ht="12.75" customHeight="1">
      <c r="A457" s="36"/>
      <c r="B457" s="36"/>
      <c r="C457" s="36"/>
      <c r="D457" s="36"/>
      <c r="E457" s="55"/>
      <c r="F457" s="55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</row>
    <row r="458" spans="1:24" ht="12.75" customHeight="1">
      <c r="A458" s="36"/>
      <c r="B458" s="36"/>
      <c r="C458" s="36"/>
      <c r="D458" s="36"/>
      <c r="E458" s="55"/>
      <c r="F458" s="55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</row>
    <row r="459" spans="1:24" ht="12.75" customHeight="1">
      <c r="A459" s="36"/>
      <c r="B459" s="36"/>
      <c r="C459" s="36"/>
      <c r="D459" s="36"/>
      <c r="E459" s="55"/>
      <c r="F459" s="55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</row>
    <row r="460" spans="1:24" ht="12.75" customHeight="1">
      <c r="A460" s="36"/>
      <c r="B460" s="36"/>
      <c r="C460" s="36"/>
      <c r="D460" s="36"/>
      <c r="E460" s="55"/>
      <c r="F460" s="55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</row>
    <row r="461" spans="1:24" ht="12.75" customHeight="1">
      <c r="A461" s="36"/>
      <c r="B461" s="36"/>
      <c r="C461" s="36"/>
      <c r="D461" s="36"/>
      <c r="E461" s="55"/>
      <c r="F461" s="55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</row>
    <row r="462" spans="1:24" ht="12.75" customHeight="1">
      <c r="A462" s="36"/>
      <c r="B462" s="36"/>
      <c r="C462" s="36"/>
      <c r="D462" s="36"/>
      <c r="E462" s="55"/>
      <c r="F462" s="55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</row>
    <row r="463" spans="1:24" ht="12.75" customHeight="1">
      <c r="A463" s="36"/>
      <c r="B463" s="36"/>
      <c r="C463" s="36"/>
      <c r="D463" s="36"/>
      <c r="E463" s="55"/>
      <c r="F463" s="55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</row>
    <row r="464" spans="1:24" ht="12.75" customHeight="1">
      <c r="A464" s="36"/>
      <c r="B464" s="36"/>
      <c r="C464" s="36"/>
      <c r="D464" s="36"/>
      <c r="E464" s="55"/>
      <c r="F464" s="55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</row>
    <row r="465" spans="1:24" ht="12.75" customHeight="1">
      <c r="A465" s="36"/>
      <c r="B465" s="36"/>
      <c r="C465" s="36"/>
      <c r="D465" s="36"/>
      <c r="E465" s="55"/>
      <c r="F465" s="55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</row>
    <row r="466" spans="1:24" ht="12.75" customHeight="1">
      <c r="A466" s="36"/>
      <c r="B466" s="36"/>
      <c r="C466" s="36"/>
      <c r="D466" s="36"/>
      <c r="E466" s="55"/>
      <c r="F466" s="55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</row>
    <row r="467" spans="1:24" ht="12.75" customHeight="1">
      <c r="A467" s="36"/>
      <c r="B467" s="36"/>
      <c r="C467" s="36"/>
      <c r="D467" s="36"/>
      <c r="E467" s="55"/>
      <c r="F467" s="55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</row>
    <row r="468" spans="1:24" ht="12.75" customHeight="1">
      <c r="A468" s="36"/>
      <c r="B468" s="36"/>
      <c r="C468" s="36"/>
      <c r="D468" s="36"/>
      <c r="E468" s="55"/>
      <c r="F468" s="55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</row>
    <row r="469" spans="1:24" ht="12.75" customHeight="1">
      <c r="A469" s="36"/>
      <c r="B469" s="36"/>
      <c r="C469" s="36"/>
      <c r="D469" s="36"/>
      <c r="E469" s="55"/>
      <c r="F469" s="55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</row>
    <row r="470" spans="1:24" ht="12.75" customHeight="1">
      <c r="A470" s="36"/>
      <c r="B470" s="36"/>
      <c r="C470" s="36"/>
      <c r="D470" s="36"/>
      <c r="E470" s="55"/>
      <c r="F470" s="55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</row>
    <row r="471" spans="1:24" ht="12.75" customHeight="1">
      <c r="A471" s="36"/>
      <c r="B471" s="36"/>
      <c r="C471" s="36"/>
      <c r="D471" s="36"/>
      <c r="E471" s="55"/>
      <c r="F471" s="55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</row>
    <row r="472" spans="1:24" ht="12.75" customHeight="1">
      <c r="A472" s="36"/>
      <c r="B472" s="36"/>
      <c r="C472" s="36"/>
      <c r="D472" s="36"/>
      <c r="E472" s="55"/>
      <c r="F472" s="55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</row>
    <row r="473" spans="1:24" ht="12.75" customHeight="1">
      <c r="A473" s="36"/>
      <c r="B473" s="36"/>
      <c r="C473" s="36"/>
      <c r="D473" s="36"/>
      <c r="E473" s="55"/>
      <c r="F473" s="55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</row>
    <row r="474" spans="1:24" ht="12.75" customHeight="1">
      <c r="A474" s="36"/>
      <c r="B474" s="36"/>
      <c r="C474" s="36"/>
      <c r="D474" s="36"/>
      <c r="E474" s="55"/>
      <c r="F474" s="55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</row>
    <row r="475" spans="1:24" ht="12.75" customHeight="1">
      <c r="A475" s="36"/>
      <c r="B475" s="36"/>
      <c r="C475" s="36"/>
      <c r="D475" s="36"/>
      <c r="E475" s="55"/>
      <c r="F475" s="55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</row>
    <row r="476" spans="1:24" ht="12.75" customHeight="1">
      <c r="A476" s="36"/>
      <c r="B476" s="36"/>
      <c r="C476" s="36"/>
      <c r="D476" s="36"/>
      <c r="E476" s="55"/>
      <c r="F476" s="55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</row>
    <row r="477" spans="1:24" ht="12.75" customHeight="1">
      <c r="A477" s="36"/>
      <c r="B477" s="36"/>
      <c r="C477" s="36"/>
      <c r="D477" s="36"/>
      <c r="E477" s="55"/>
      <c r="F477" s="55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</row>
    <row r="478" spans="1:24" ht="12.75" customHeight="1">
      <c r="A478" s="36"/>
      <c r="B478" s="36"/>
      <c r="C478" s="36"/>
      <c r="D478" s="36"/>
      <c r="E478" s="55"/>
      <c r="F478" s="55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</row>
    <row r="479" spans="1:24" ht="12.75" customHeight="1">
      <c r="A479" s="36"/>
      <c r="B479" s="36"/>
      <c r="C479" s="36"/>
      <c r="D479" s="36"/>
      <c r="E479" s="55"/>
      <c r="F479" s="55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</row>
    <row r="480" spans="1:24" ht="12.75" customHeight="1">
      <c r="A480" s="36"/>
      <c r="B480" s="36"/>
      <c r="C480" s="36"/>
      <c r="D480" s="36"/>
      <c r="E480" s="55"/>
      <c r="F480" s="55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</row>
    <row r="481" spans="1:24" ht="12.75" customHeight="1">
      <c r="A481" s="36"/>
      <c r="B481" s="36"/>
      <c r="C481" s="36"/>
      <c r="D481" s="36"/>
      <c r="E481" s="55"/>
      <c r="F481" s="55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</row>
    <row r="482" spans="1:24" ht="12.75" customHeight="1">
      <c r="A482" s="36"/>
      <c r="B482" s="36"/>
      <c r="C482" s="36"/>
      <c r="D482" s="36"/>
      <c r="E482" s="55"/>
      <c r="F482" s="55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</row>
    <row r="483" spans="1:24" ht="12.75" customHeight="1">
      <c r="A483" s="36"/>
      <c r="B483" s="36"/>
      <c r="C483" s="36"/>
      <c r="D483" s="36"/>
      <c r="E483" s="55"/>
      <c r="F483" s="55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</row>
    <row r="484" spans="1:24" ht="12.75" customHeight="1">
      <c r="A484" s="36"/>
      <c r="B484" s="36"/>
      <c r="C484" s="36"/>
      <c r="D484" s="36"/>
      <c r="E484" s="55"/>
      <c r="F484" s="55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</row>
    <row r="485" spans="1:24" ht="12.75" customHeight="1">
      <c r="A485" s="36"/>
      <c r="B485" s="36"/>
      <c r="C485" s="36"/>
      <c r="D485" s="36"/>
      <c r="E485" s="55"/>
      <c r="F485" s="55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</row>
    <row r="486" spans="1:24" ht="12.75" customHeight="1">
      <c r="A486" s="36"/>
      <c r="B486" s="36"/>
      <c r="C486" s="36"/>
      <c r="D486" s="36"/>
      <c r="E486" s="55"/>
      <c r="F486" s="55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</row>
    <row r="487" spans="1:24" ht="12.75" customHeight="1">
      <c r="A487" s="36"/>
      <c r="B487" s="36"/>
      <c r="C487" s="36"/>
      <c r="D487" s="36"/>
      <c r="E487" s="55"/>
      <c r="F487" s="55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</row>
    <row r="488" spans="1:24" ht="12.75" customHeight="1">
      <c r="A488" s="36"/>
      <c r="B488" s="36"/>
      <c r="C488" s="36"/>
      <c r="D488" s="36"/>
      <c r="E488" s="55"/>
      <c r="F488" s="55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</row>
    <row r="489" spans="1:24" ht="12.75" customHeight="1">
      <c r="A489" s="36"/>
      <c r="B489" s="36"/>
      <c r="C489" s="36"/>
      <c r="D489" s="36"/>
      <c r="E489" s="55"/>
      <c r="F489" s="55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</row>
    <row r="490" spans="1:24" ht="12.75" customHeight="1">
      <c r="A490" s="36"/>
      <c r="B490" s="36"/>
      <c r="C490" s="36"/>
      <c r="D490" s="36"/>
      <c r="E490" s="55"/>
      <c r="F490" s="55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</row>
    <row r="491" spans="1:24" ht="12.75" customHeight="1">
      <c r="A491" s="36"/>
      <c r="B491" s="36"/>
      <c r="C491" s="36"/>
      <c r="D491" s="36"/>
      <c r="E491" s="55"/>
      <c r="F491" s="55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</row>
    <row r="492" spans="1:24" ht="12.75" customHeight="1">
      <c r="A492" s="36"/>
      <c r="B492" s="36"/>
      <c r="C492" s="36"/>
      <c r="D492" s="36"/>
      <c r="E492" s="55"/>
      <c r="F492" s="55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</row>
    <row r="493" spans="1:24" ht="12.75" customHeight="1">
      <c r="A493" s="36"/>
      <c r="B493" s="36"/>
      <c r="C493" s="36"/>
      <c r="D493" s="36"/>
      <c r="E493" s="55"/>
      <c r="F493" s="55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</row>
    <row r="494" spans="1:24" ht="12.75" customHeight="1">
      <c r="A494" s="36"/>
      <c r="B494" s="36"/>
      <c r="C494" s="36"/>
      <c r="D494" s="36"/>
      <c r="E494" s="55"/>
      <c r="F494" s="55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</row>
    <row r="495" spans="1:24" ht="12.75" customHeight="1">
      <c r="A495" s="36"/>
      <c r="B495" s="36"/>
      <c r="C495" s="36"/>
      <c r="D495" s="36"/>
      <c r="E495" s="55"/>
      <c r="F495" s="55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</row>
    <row r="496" spans="1:24" ht="12.75" customHeight="1">
      <c r="A496" s="36"/>
      <c r="B496" s="36"/>
      <c r="C496" s="36"/>
      <c r="D496" s="36"/>
      <c r="E496" s="55"/>
      <c r="F496" s="55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</row>
    <row r="497" spans="1:24" ht="12.75" customHeight="1">
      <c r="A497" s="36"/>
      <c r="B497" s="36"/>
      <c r="C497" s="36"/>
      <c r="D497" s="36"/>
      <c r="E497" s="55"/>
      <c r="F497" s="55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</row>
    <row r="498" spans="1:24" ht="12.75" customHeight="1">
      <c r="A498" s="36"/>
      <c r="B498" s="36"/>
      <c r="C498" s="36"/>
      <c r="D498" s="36"/>
      <c r="E498" s="55"/>
      <c r="F498" s="55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</row>
    <row r="499" spans="1:24" ht="12.75" customHeight="1">
      <c r="A499" s="36"/>
      <c r="B499" s="36"/>
      <c r="C499" s="36"/>
      <c r="D499" s="36"/>
      <c r="E499" s="55"/>
      <c r="F499" s="55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</row>
    <row r="500" spans="1:24" ht="12.75" customHeight="1">
      <c r="A500" s="36"/>
      <c r="B500" s="36"/>
      <c r="C500" s="36"/>
      <c r="D500" s="36"/>
      <c r="E500" s="55"/>
      <c r="F500" s="55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</row>
    <row r="501" spans="1:24" ht="12.75" customHeight="1">
      <c r="A501" s="36"/>
      <c r="B501" s="36"/>
      <c r="C501" s="36"/>
      <c r="D501" s="36"/>
      <c r="E501" s="55"/>
      <c r="F501" s="55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</row>
    <row r="502" spans="1:24" ht="12.75" customHeight="1">
      <c r="A502" s="36"/>
      <c r="B502" s="36"/>
      <c r="C502" s="36"/>
      <c r="D502" s="36"/>
      <c r="E502" s="55"/>
      <c r="F502" s="55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</row>
    <row r="503" spans="1:24" ht="12.75" customHeight="1">
      <c r="A503" s="36"/>
      <c r="B503" s="36"/>
      <c r="C503" s="36"/>
      <c r="D503" s="36"/>
      <c r="E503" s="55"/>
      <c r="F503" s="55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</row>
    <row r="504" spans="1:24" ht="12.75" customHeight="1">
      <c r="A504" s="36"/>
      <c r="B504" s="36"/>
      <c r="C504" s="36"/>
      <c r="D504" s="36"/>
      <c r="E504" s="55"/>
      <c r="F504" s="55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</row>
    <row r="505" spans="1:24" ht="12.75" customHeight="1">
      <c r="A505" s="36"/>
      <c r="B505" s="36"/>
      <c r="C505" s="36"/>
      <c r="D505" s="36"/>
      <c r="E505" s="55"/>
      <c r="F505" s="55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</row>
    <row r="506" spans="1:24" ht="12.75" customHeight="1">
      <c r="A506" s="36"/>
      <c r="B506" s="36"/>
      <c r="C506" s="36"/>
      <c r="D506" s="36"/>
      <c r="E506" s="55"/>
      <c r="F506" s="55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</row>
    <row r="507" spans="1:24" ht="12.75" customHeight="1">
      <c r="A507" s="36"/>
      <c r="B507" s="36"/>
      <c r="C507" s="36"/>
      <c r="D507" s="36"/>
      <c r="E507" s="55"/>
      <c r="F507" s="55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</row>
    <row r="508" spans="1:24" ht="12.75" customHeight="1">
      <c r="A508" s="36"/>
      <c r="B508" s="36"/>
      <c r="C508" s="36"/>
      <c r="D508" s="36"/>
      <c r="E508" s="55"/>
      <c r="F508" s="55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</row>
    <row r="509" spans="1:24" ht="12.75" customHeight="1">
      <c r="A509" s="36"/>
      <c r="B509" s="36"/>
      <c r="C509" s="36"/>
      <c r="D509" s="36"/>
      <c r="E509" s="55"/>
      <c r="F509" s="55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</row>
    <row r="510" spans="1:24" ht="12.75" customHeight="1">
      <c r="A510" s="36"/>
      <c r="B510" s="36"/>
      <c r="C510" s="36"/>
      <c r="D510" s="36"/>
      <c r="E510" s="55"/>
      <c r="F510" s="55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</row>
    <row r="511" spans="1:24" ht="12.75" customHeight="1">
      <c r="A511" s="36"/>
      <c r="B511" s="36"/>
      <c r="C511" s="36"/>
      <c r="D511" s="36"/>
      <c r="E511" s="55"/>
      <c r="F511" s="55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</row>
    <row r="512" spans="1:24" ht="12.75" customHeight="1">
      <c r="A512" s="36"/>
      <c r="B512" s="36"/>
      <c r="C512" s="36"/>
      <c r="D512" s="36"/>
      <c r="E512" s="55"/>
      <c r="F512" s="55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</row>
    <row r="513" spans="1:24" ht="12.75" customHeight="1">
      <c r="A513" s="36"/>
      <c r="B513" s="36"/>
      <c r="C513" s="36"/>
      <c r="D513" s="36"/>
      <c r="E513" s="55"/>
      <c r="F513" s="55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</row>
    <row r="514" spans="1:24" ht="12.75" customHeight="1">
      <c r="A514" s="36"/>
      <c r="B514" s="36"/>
      <c r="C514" s="36"/>
      <c r="D514" s="36"/>
      <c r="E514" s="55"/>
      <c r="F514" s="55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</row>
    <row r="515" spans="1:24" ht="12.75" customHeight="1">
      <c r="A515" s="36"/>
      <c r="B515" s="36"/>
      <c r="C515" s="36"/>
      <c r="D515" s="36"/>
      <c r="E515" s="55"/>
      <c r="F515" s="55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</row>
    <row r="516" spans="1:24" ht="12.75" customHeight="1">
      <c r="A516" s="36"/>
      <c r="B516" s="36"/>
      <c r="C516" s="36"/>
      <c r="D516" s="36"/>
      <c r="E516" s="55"/>
      <c r="F516" s="55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</row>
    <row r="517" spans="1:24" ht="12.75" customHeight="1">
      <c r="A517" s="36"/>
      <c r="B517" s="36"/>
      <c r="C517" s="36"/>
      <c r="D517" s="36"/>
      <c r="E517" s="55"/>
      <c r="F517" s="55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</row>
    <row r="518" spans="1:24" ht="12.75" customHeight="1">
      <c r="A518" s="36"/>
      <c r="B518" s="36"/>
      <c r="C518" s="36"/>
      <c r="D518" s="36"/>
      <c r="E518" s="55"/>
      <c r="F518" s="55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</row>
    <row r="519" spans="1:24" ht="12.75" customHeight="1">
      <c r="A519" s="36"/>
      <c r="B519" s="36"/>
      <c r="C519" s="36"/>
      <c r="D519" s="36"/>
      <c r="E519" s="55"/>
      <c r="F519" s="55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</row>
    <row r="520" spans="1:24" ht="12.75" customHeight="1">
      <c r="A520" s="36"/>
      <c r="B520" s="36"/>
      <c r="C520" s="36"/>
      <c r="D520" s="36"/>
      <c r="E520" s="55"/>
      <c r="F520" s="55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</row>
    <row r="521" spans="1:24" ht="12.75" customHeight="1">
      <c r="A521" s="36"/>
      <c r="B521" s="36"/>
      <c r="C521" s="36"/>
      <c r="D521" s="36"/>
      <c r="E521" s="55"/>
      <c r="F521" s="55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</row>
    <row r="522" spans="1:24" ht="12.75" customHeight="1">
      <c r="A522" s="36"/>
      <c r="B522" s="36"/>
      <c r="C522" s="36"/>
      <c r="D522" s="36"/>
      <c r="E522" s="55"/>
      <c r="F522" s="55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</row>
    <row r="523" spans="1:24" ht="12.75" customHeight="1">
      <c r="A523" s="36"/>
      <c r="B523" s="36"/>
      <c r="C523" s="36"/>
      <c r="D523" s="36"/>
      <c r="E523" s="55"/>
      <c r="F523" s="55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</row>
    <row r="524" spans="1:24" ht="12.75" customHeight="1">
      <c r="A524" s="36"/>
      <c r="B524" s="36"/>
      <c r="C524" s="36"/>
      <c r="D524" s="36"/>
      <c r="E524" s="55"/>
      <c r="F524" s="55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</row>
    <row r="525" spans="1:24" ht="12.75" customHeight="1">
      <c r="A525" s="36"/>
      <c r="B525" s="36"/>
      <c r="C525" s="36"/>
      <c r="D525" s="36"/>
      <c r="E525" s="55"/>
      <c r="F525" s="55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</row>
    <row r="526" spans="1:24" ht="12.75" customHeight="1">
      <c r="A526" s="36"/>
      <c r="B526" s="36"/>
      <c r="C526" s="36"/>
      <c r="D526" s="36"/>
      <c r="E526" s="55"/>
      <c r="F526" s="55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</row>
    <row r="527" spans="1:24" ht="12.75" customHeight="1">
      <c r="A527" s="36"/>
      <c r="B527" s="36"/>
      <c r="C527" s="36"/>
      <c r="D527" s="36"/>
      <c r="E527" s="55"/>
      <c r="F527" s="55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</row>
    <row r="528" spans="1:24" ht="12.75" customHeight="1">
      <c r="A528" s="36"/>
      <c r="B528" s="36"/>
      <c r="C528" s="36"/>
      <c r="D528" s="36"/>
      <c r="E528" s="55"/>
      <c r="F528" s="55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</row>
    <row r="529" spans="1:24" ht="12.75" customHeight="1">
      <c r="A529" s="36"/>
      <c r="B529" s="36"/>
      <c r="C529" s="36"/>
      <c r="D529" s="36"/>
      <c r="E529" s="55"/>
      <c r="F529" s="55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</row>
    <row r="530" spans="1:24" ht="12.75" customHeight="1">
      <c r="A530" s="36"/>
      <c r="B530" s="36"/>
      <c r="C530" s="36"/>
      <c r="D530" s="36"/>
      <c r="E530" s="55"/>
      <c r="F530" s="55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</row>
    <row r="531" spans="1:24" ht="12.75" customHeight="1">
      <c r="A531" s="36"/>
      <c r="B531" s="36"/>
      <c r="C531" s="36"/>
      <c r="D531" s="36"/>
      <c r="E531" s="55"/>
      <c r="F531" s="55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</row>
    <row r="532" spans="1:24" ht="12.75" customHeight="1">
      <c r="A532" s="36"/>
      <c r="B532" s="36"/>
      <c r="C532" s="36"/>
      <c r="D532" s="36"/>
      <c r="E532" s="55"/>
      <c r="F532" s="55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</row>
    <row r="533" spans="1:24" ht="12.75" customHeight="1">
      <c r="A533" s="36"/>
      <c r="B533" s="36"/>
      <c r="C533" s="36"/>
      <c r="D533" s="36"/>
      <c r="E533" s="55"/>
      <c r="F533" s="55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</row>
    <row r="534" spans="1:24" ht="12.75" customHeight="1">
      <c r="A534" s="36"/>
      <c r="B534" s="36"/>
      <c r="C534" s="36"/>
      <c r="D534" s="36"/>
      <c r="E534" s="55"/>
      <c r="F534" s="55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</row>
    <row r="535" spans="1:24" ht="12.75" customHeight="1">
      <c r="A535" s="36"/>
      <c r="B535" s="36"/>
      <c r="C535" s="36"/>
      <c r="D535" s="36"/>
      <c r="E535" s="55"/>
      <c r="F535" s="55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</row>
    <row r="536" spans="1:24" ht="12.75" customHeight="1">
      <c r="A536" s="36"/>
      <c r="B536" s="36"/>
      <c r="C536" s="36"/>
      <c r="D536" s="36"/>
      <c r="E536" s="55"/>
      <c r="F536" s="55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</row>
    <row r="537" spans="1:24" ht="12.75" customHeight="1">
      <c r="A537" s="36"/>
      <c r="B537" s="36"/>
      <c r="C537" s="36"/>
      <c r="D537" s="36"/>
      <c r="E537" s="55"/>
      <c r="F537" s="55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</row>
    <row r="538" spans="1:24" ht="12.75" customHeight="1">
      <c r="A538" s="36"/>
      <c r="B538" s="36"/>
      <c r="C538" s="36"/>
      <c r="D538" s="36"/>
      <c r="E538" s="55"/>
      <c r="F538" s="55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</row>
    <row r="539" spans="1:24" ht="12.75" customHeight="1">
      <c r="A539" s="36"/>
      <c r="B539" s="36"/>
      <c r="C539" s="36"/>
      <c r="D539" s="36"/>
      <c r="E539" s="55"/>
      <c r="F539" s="55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</row>
    <row r="540" spans="1:24" ht="12.75" customHeight="1">
      <c r="A540" s="36"/>
      <c r="B540" s="36"/>
      <c r="C540" s="36"/>
      <c r="D540" s="36"/>
      <c r="E540" s="55"/>
      <c r="F540" s="55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</row>
    <row r="541" spans="1:24" ht="12.75" customHeight="1">
      <c r="A541" s="36"/>
      <c r="B541" s="36"/>
      <c r="C541" s="36"/>
      <c r="D541" s="36"/>
      <c r="E541" s="55"/>
      <c r="F541" s="55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</row>
    <row r="542" spans="1:24" ht="12.75" customHeight="1">
      <c r="A542" s="36"/>
      <c r="B542" s="36"/>
      <c r="C542" s="36"/>
      <c r="D542" s="36"/>
      <c r="E542" s="55"/>
      <c r="F542" s="55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</row>
    <row r="543" spans="1:24" ht="12.75" customHeight="1">
      <c r="A543" s="36"/>
      <c r="B543" s="36"/>
      <c r="C543" s="36"/>
      <c r="D543" s="36"/>
      <c r="E543" s="55"/>
      <c r="F543" s="55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</row>
    <row r="544" spans="1:24" ht="12.75" customHeight="1">
      <c r="A544" s="36"/>
      <c r="B544" s="36"/>
      <c r="C544" s="36"/>
      <c r="D544" s="36"/>
      <c r="E544" s="55"/>
      <c r="F544" s="55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</row>
    <row r="545" spans="1:24" ht="12.75" customHeight="1">
      <c r="A545" s="36"/>
      <c r="B545" s="36"/>
      <c r="C545" s="36"/>
      <c r="D545" s="36"/>
      <c r="E545" s="55"/>
      <c r="F545" s="55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</row>
    <row r="546" spans="1:24" ht="12.75" customHeight="1">
      <c r="A546" s="36"/>
      <c r="B546" s="36"/>
      <c r="C546" s="36"/>
      <c r="D546" s="36"/>
      <c r="E546" s="55"/>
      <c r="F546" s="55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</row>
    <row r="547" spans="1:24" ht="12.75" customHeight="1">
      <c r="A547" s="36"/>
      <c r="B547" s="36"/>
      <c r="C547" s="36"/>
      <c r="D547" s="36"/>
      <c r="E547" s="55"/>
      <c r="F547" s="55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</row>
    <row r="548" spans="1:24" ht="12.75" customHeight="1">
      <c r="A548" s="36"/>
      <c r="B548" s="36"/>
      <c r="C548" s="36"/>
      <c r="D548" s="36"/>
      <c r="E548" s="55"/>
      <c r="F548" s="55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</row>
    <row r="549" spans="1:24" ht="12.75" customHeight="1">
      <c r="A549" s="36"/>
      <c r="B549" s="36"/>
      <c r="C549" s="36"/>
      <c r="D549" s="36"/>
      <c r="E549" s="55"/>
      <c r="F549" s="55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</row>
    <row r="550" spans="1:24" ht="12.75" customHeight="1">
      <c r="A550" s="36"/>
      <c r="B550" s="36"/>
      <c r="C550" s="36"/>
      <c r="D550" s="36"/>
      <c r="E550" s="55"/>
      <c r="F550" s="55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</row>
    <row r="551" spans="1:24" ht="12.75" customHeight="1">
      <c r="A551" s="36"/>
      <c r="B551" s="36"/>
      <c r="C551" s="36"/>
      <c r="D551" s="36"/>
      <c r="E551" s="55"/>
      <c r="F551" s="55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</row>
    <row r="552" spans="1:24" ht="12.75" customHeight="1">
      <c r="A552" s="36"/>
      <c r="B552" s="36"/>
      <c r="C552" s="36"/>
      <c r="D552" s="36"/>
      <c r="E552" s="55"/>
      <c r="F552" s="55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</row>
    <row r="553" spans="1:24" ht="12.75" customHeight="1">
      <c r="A553" s="36"/>
      <c r="B553" s="36"/>
      <c r="C553" s="36"/>
      <c r="D553" s="36"/>
      <c r="E553" s="55"/>
      <c r="F553" s="55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</row>
    <row r="554" spans="1:24" ht="12.75" customHeight="1">
      <c r="A554" s="36"/>
      <c r="B554" s="36"/>
      <c r="C554" s="36"/>
      <c r="D554" s="36"/>
      <c r="E554" s="55"/>
      <c r="F554" s="55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</row>
    <row r="555" spans="1:24" ht="12.75" customHeight="1">
      <c r="A555" s="36"/>
      <c r="B555" s="36"/>
      <c r="C555" s="36"/>
      <c r="D555" s="36"/>
      <c r="E555" s="55"/>
      <c r="F555" s="55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</row>
    <row r="556" spans="1:24" ht="12.75" customHeight="1">
      <c r="A556" s="36"/>
      <c r="B556" s="36"/>
      <c r="C556" s="36"/>
      <c r="D556" s="36"/>
      <c r="E556" s="55"/>
      <c r="F556" s="55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</row>
    <row r="557" spans="1:24" ht="12.75" customHeight="1">
      <c r="A557" s="36"/>
      <c r="B557" s="36"/>
      <c r="C557" s="36"/>
      <c r="D557" s="36"/>
      <c r="E557" s="55"/>
      <c r="F557" s="55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</row>
    <row r="558" spans="1:24" ht="12.75" customHeight="1">
      <c r="A558" s="36"/>
      <c r="B558" s="36"/>
      <c r="C558" s="36"/>
      <c r="D558" s="36"/>
      <c r="E558" s="55"/>
      <c r="F558" s="55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</row>
    <row r="559" spans="1:24" ht="12.75" customHeight="1">
      <c r="A559" s="36"/>
      <c r="B559" s="36"/>
      <c r="C559" s="36"/>
      <c r="D559" s="36"/>
      <c r="E559" s="55"/>
      <c r="F559" s="55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</row>
    <row r="560" spans="1:24" ht="12.75" customHeight="1">
      <c r="A560" s="36"/>
      <c r="B560" s="36"/>
      <c r="C560" s="36"/>
      <c r="D560" s="36"/>
      <c r="E560" s="55"/>
      <c r="F560" s="55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</row>
    <row r="561" spans="1:24" ht="12.75" customHeight="1">
      <c r="A561" s="36"/>
      <c r="B561" s="36"/>
      <c r="C561" s="36"/>
      <c r="D561" s="36"/>
      <c r="E561" s="55"/>
      <c r="F561" s="55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</row>
    <row r="562" spans="1:24" ht="12.75" customHeight="1">
      <c r="A562" s="36"/>
      <c r="B562" s="36"/>
      <c r="C562" s="36"/>
      <c r="D562" s="36"/>
      <c r="E562" s="55"/>
      <c r="F562" s="55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</row>
    <row r="563" spans="1:24" ht="12.75" customHeight="1">
      <c r="A563" s="36"/>
      <c r="B563" s="36"/>
      <c r="C563" s="36"/>
      <c r="D563" s="36"/>
      <c r="E563" s="55"/>
      <c r="F563" s="55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</row>
    <row r="564" spans="1:24" ht="12.75" customHeight="1">
      <c r="A564" s="36"/>
      <c r="B564" s="36"/>
      <c r="C564" s="36"/>
      <c r="D564" s="36"/>
      <c r="E564" s="55"/>
      <c r="F564" s="55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</row>
    <row r="565" spans="1:24" ht="12.75" customHeight="1">
      <c r="A565" s="36"/>
      <c r="B565" s="36"/>
      <c r="C565" s="36"/>
      <c r="D565" s="36"/>
      <c r="E565" s="55"/>
      <c r="F565" s="55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</row>
    <row r="566" spans="1:24" ht="12.75" customHeight="1">
      <c r="A566" s="36"/>
      <c r="B566" s="36"/>
      <c r="C566" s="36"/>
      <c r="D566" s="36"/>
      <c r="E566" s="55"/>
      <c r="F566" s="55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</row>
    <row r="567" spans="1:24" ht="12.75" customHeight="1">
      <c r="A567" s="36"/>
      <c r="B567" s="36"/>
      <c r="C567" s="36"/>
      <c r="D567" s="36"/>
      <c r="E567" s="55"/>
      <c r="F567" s="55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</row>
    <row r="568" spans="1:24" ht="12.75" customHeight="1">
      <c r="A568" s="36"/>
      <c r="B568" s="36"/>
      <c r="C568" s="36"/>
      <c r="D568" s="36"/>
      <c r="E568" s="55"/>
      <c r="F568" s="55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</row>
    <row r="569" spans="1:24" ht="12.75" customHeight="1">
      <c r="A569" s="36"/>
      <c r="B569" s="36"/>
      <c r="C569" s="36"/>
      <c r="D569" s="36"/>
      <c r="E569" s="55"/>
      <c r="F569" s="55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</row>
    <row r="570" spans="1:24" ht="12.75" customHeight="1">
      <c r="A570" s="36"/>
      <c r="B570" s="36"/>
      <c r="C570" s="36"/>
      <c r="D570" s="36"/>
      <c r="E570" s="55"/>
      <c r="F570" s="55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</row>
    <row r="571" spans="1:24" ht="12.75" customHeight="1">
      <c r="A571" s="36"/>
      <c r="B571" s="36"/>
      <c r="C571" s="36"/>
      <c r="D571" s="36"/>
      <c r="E571" s="55"/>
      <c r="F571" s="55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</row>
    <row r="572" spans="1:24" ht="12.75" customHeight="1">
      <c r="A572" s="36"/>
      <c r="B572" s="36"/>
      <c r="C572" s="36"/>
      <c r="D572" s="36"/>
      <c r="E572" s="55"/>
      <c r="F572" s="55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</row>
    <row r="573" spans="1:24" ht="12.75" customHeight="1">
      <c r="A573" s="36"/>
      <c r="B573" s="36"/>
      <c r="C573" s="36"/>
      <c r="D573" s="36"/>
      <c r="E573" s="55"/>
      <c r="F573" s="55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</row>
    <row r="574" spans="1:24" ht="12.75" customHeight="1">
      <c r="A574" s="36"/>
      <c r="B574" s="36"/>
      <c r="C574" s="36"/>
      <c r="D574" s="36"/>
      <c r="E574" s="55"/>
      <c r="F574" s="55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</row>
    <row r="575" spans="1:24" ht="12.75" customHeight="1">
      <c r="A575" s="36"/>
      <c r="B575" s="36"/>
      <c r="C575" s="36"/>
      <c r="D575" s="36"/>
      <c r="E575" s="55"/>
      <c r="F575" s="55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</row>
    <row r="576" spans="1:24" ht="12.75" customHeight="1">
      <c r="A576" s="36"/>
      <c r="B576" s="36"/>
      <c r="C576" s="36"/>
      <c r="D576" s="36"/>
      <c r="E576" s="55"/>
      <c r="F576" s="55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</row>
    <row r="577" spans="1:24" ht="12.75" customHeight="1">
      <c r="A577" s="36"/>
      <c r="B577" s="36"/>
      <c r="C577" s="36"/>
      <c r="D577" s="36"/>
      <c r="E577" s="55"/>
      <c r="F577" s="55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</row>
    <row r="578" spans="1:24" ht="12.75" customHeight="1">
      <c r="A578" s="36"/>
      <c r="B578" s="36"/>
      <c r="C578" s="36"/>
      <c r="D578" s="36"/>
      <c r="E578" s="55"/>
      <c r="F578" s="55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</row>
    <row r="579" spans="1:24" ht="12.75" customHeight="1">
      <c r="A579" s="36"/>
      <c r="B579" s="36"/>
      <c r="C579" s="36"/>
      <c r="D579" s="36"/>
      <c r="E579" s="55"/>
      <c r="F579" s="55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</row>
    <row r="580" spans="1:24" ht="12.75" customHeight="1">
      <c r="A580" s="36"/>
      <c r="B580" s="36"/>
      <c r="C580" s="36"/>
      <c r="D580" s="36"/>
      <c r="E580" s="55"/>
      <c r="F580" s="55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</row>
    <row r="581" spans="1:24" ht="12.75" customHeight="1">
      <c r="A581" s="36"/>
      <c r="B581" s="36"/>
      <c r="C581" s="36"/>
      <c r="D581" s="36"/>
      <c r="E581" s="55"/>
      <c r="F581" s="55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</row>
    <row r="582" spans="1:24" ht="12.75" customHeight="1">
      <c r="A582" s="36"/>
      <c r="B582" s="36"/>
      <c r="C582" s="36"/>
      <c r="D582" s="36"/>
      <c r="E582" s="55"/>
      <c r="F582" s="55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</row>
    <row r="583" spans="1:24" ht="12.75" customHeight="1">
      <c r="A583" s="36"/>
      <c r="B583" s="36"/>
      <c r="C583" s="36"/>
      <c r="D583" s="36"/>
      <c r="E583" s="55"/>
      <c r="F583" s="55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</row>
    <row r="584" spans="1:24" ht="12.75" customHeight="1">
      <c r="A584" s="36"/>
      <c r="B584" s="36"/>
      <c r="C584" s="36"/>
      <c r="D584" s="36"/>
      <c r="E584" s="55"/>
      <c r="F584" s="55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</row>
    <row r="585" spans="1:24" ht="12.75" customHeight="1">
      <c r="A585" s="36"/>
      <c r="B585" s="36"/>
      <c r="C585" s="36"/>
      <c r="D585" s="36"/>
      <c r="E585" s="55"/>
      <c r="F585" s="55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</row>
    <row r="586" spans="1:24" ht="12.75" customHeight="1">
      <c r="A586" s="36"/>
      <c r="B586" s="36"/>
      <c r="C586" s="36"/>
      <c r="D586" s="36"/>
      <c r="E586" s="55"/>
      <c r="F586" s="55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</row>
    <row r="587" spans="1:24" ht="12.75" customHeight="1">
      <c r="A587" s="36"/>
      <c r="B587" s="36"/>
      <c r="C587" s="36"/>
      <c r="D587" s="36"/>
      <c r="E587" s="55"/>
      <c r="F587" s="55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</row>
    <row r="588" spans="1:24" ht="12.75" customHeight="1">
      <c r="A588" s="36"/>
      <c r="B588" s="36"/>
      <c r="C588" s="36"/>
      <c r="D588" s="36"/>
      <c r="E588" s="55"/>
      <c r="F588" s="55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</row>
    <row r="589" spans="1:24" ht="12.75" customHeight="1">
      <c r="A589" s="36"/>
      <c r="B589" s="36"/>
      <c r="C589" s="36"/>
      <c r="D589" s="36"/>
      <c r="E589" s="55"/>
      <c r="F589" s="55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</row>
    <row r="590" spans="1:24" ht="12.75" customHeight="1">
      <c r="A590" s="36"/>
      <c r="B590" s="36"/>
      <c r="C590" s="36"/>
      <c r="D590" s="36"/>
      <c r="E590" s="55"/>
      <c r="F590" s="55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</row>
    <row r="591" spans="1:24" ht="12.75" customHeight="1">
      <c r="A591" s="36"/>
      <c r="B591" s="36"/>
      <c r="C591" s="36"/>
      <c r="D591" s="36"/>
      <c r="E591" s="55"/>
      <c r="F591" s="55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</row>
    <row r="592" spans="1:24" ht="12.75" customHeight="1">
      <c r="A592" s="36"/>
      <c r="B592" s="36"/>
      <c r="C592" s="36"/>
      <c r="D592" s="36"/>
      <c r="E592" s="55"/>
      <c r="F592" s="55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</row>
    <row r="593" spans="1:24" ht="12.75" customHeight="1">
      <c r="A593" s="36"/>
      <c r="B593" s="36"/>
      <c r="C593" s="36"/>
      <c r="D593" s="36"/>
      <c r="E593" s="55"/>
      <c r="F593" s="55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</row>
    <row r="594" spans="1:24" ht="12.75" customHeight="1">
      <c r="A594" s="36"/>
      <c r="B594" s="36"/>
      <c r="C594" s="36"/>
      <c r="D594" s="36"/>
      <c r="E594" s="55"/>
      <c r="F594" s="55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</row>
    <row r="595" spans="1:24" ht="12.75" customHeight="1">
      <c r="A595" s="36"/>
      <c r="B595" s="36"/>
      <c r="C595" s="36"/>
      <c r="D595" s="36"/>
      <c r="E595" s="55"/>
      <c r="F595" s="55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</row>
    <row r="596" spans="1:24" ht="12.75" customHeight="1">
      <c r="A596" s="36"/>
      <c r="B596" s="36"/>
      <c r="C596" s="36"/>
      <c r="D596" s="36"/>
      <c r="E596" s="55"/>
      <c r="F596" s="55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</row>
    <row r="597" spans="1:24" ht="12.75" customHeight="1">
      <c r="A597" s="36"/>
      <c r="B597" s="36"/>
      <c r="C597" s="36"/>
      <c r="D597" s="36"/>
      <c r="E597" s="55"/>
      <c r="F597" s="55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</row>
    <row r="598" spans="1:24" ht="12.75" customHeight="1">
      <c r="A598" s="36"/>
      <c r="B598" s="36"/>
      <c r="C598" s="36"/>
      <c r="D598" s="36"/>
      <c r="E598" s="55"/>
      <c r="F598" s="55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</row>
    <row r="599" spans="1:24" ht="12.75" customHeight="1">
      <c r="A599" s="36"/>
      <c r="B599" s="36"/>
      <c r="C599" s="36"/>
      <c r="D599" s="36"/>
      <c r="E599" s="55"/>
      <c r="F599" s="55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</row>
    <row r="600" spans="1:24" ht="12.75" customHeight="1">
      <c r="A600" s="36"/>
      <c r="B600" s="36"/>
      <c r="C600" s="36"/>
      <c r="D600" s="36"/>
      <c r="E600" s="55"/>
      <c r="F600" s="55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</row>
    <row r="601" spans="1:24" ht="12.75" customHeight="1">
      <c r="A601" s="36"/>
      <c r="B601" s="36"/>
      <c r="C601" s="36"/>
      <c r="D601" s="36"/>
      <c r="E601" s="55"/>
      <c r="F601" s="55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</row>
    <row r="602" spans="1:24" ht="12.75" customHeight="1">
      <c r="A602" s="36"/>
      <c r="B602" s="36"/>
      <c r="C602" s="36"/>
      <c r="D602" s="36"/>
      <c r="E602" s="55"/>
      <c r="F602" s="55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</row>
    <row r="603" spans="1:24" ht="12.75" customHeight="1">
      <c r="A603" s="36"/>
      <c r="B603" s="36"/>
      <c r="C603" s="36"/>
      <c r="D603" s="36"/>
      <c r="E603" s="55"/>
      <c r="F603" s="55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</row>
    <row r="604" spans="1:24" ht="12.75" customHeight="1">
      <c r="A604" s="36"/>
      <c r="B604" s="36"/>
      <c r="C604" s="36"/>
      <c r="D604" s="36"/>
      <c r="E604" s="55"/>
      <c r="F604" s="55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</row>
    <row r="605" spans="1:24" ht="12.75" customHeight="1">
      <c r="A605" s="36"/>
      <c r="B605" s="36"/>
      <c r="C605" s="36"/>
      <c r="D605" s="36"/>
      <c r="E605" s="55"/>
      <c r="F605" s="55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</row>
    <row r="606" spans="1:24" ht="12.75" customHeight="1">
      <c r="A606" s="36"/>
      <c r="B606" s="36"/>
      <c r="C606" s="36"/>
      <c r="D606" s="36"/>
      <c r="E606" s="55"/>
      <c r="F606" s="55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</row>
    <row r="607" spans="1:24" ht="12.75" customHeight="1">
      <c r="A607" s="36"/>
      <c r="B607" s="36"/>
      <c r="C607" s="36"/>
      <c r="D607" s="36"/>
      <c r="E607" s="55"/>
      <c r="F607" s="55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</row>
    <row r="608" spans="1:24" ht="12.75" customHeight="1">
      <c r="A608" s="36"/>
      <c r="B608" s="36"/>
      <c r="C608" s="36"/>
      <c r="D608" s="36"/>
      <c r="E608" s="55"/>
      <c r="F608" s="55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</row>
    <row r="609" spans="1:24" ht="12.75" customHeight="1">
      <c r="A609" s="36"/>
      <c r="B609" s="36"/>
      <c r="C609" s="36"/>
      <c r="D609" s="36"/>
      <c r="E609" s="55"/>
      <c r="F609" s="55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</row>
    <row r="610" spans="1:24" ht="12.75" customHeight="1">
      <c r="A610" s="36"/>
      <c r="B610" s="36"/>
      <c r="C610" s="36"/>
      <c r="D610" s="36"/>
      <c r="E610" s="55"/>
      <c r="F610" s="55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</row>
    <row r="611" spans="1:24" ht="12.75" customHeight="1">
      <c r="A611" s="36"/>
      <c r="B611" s="36"/>
      <c r="C611" s="36"/>
      <c r="D611" s="36"/>
      <c r="E611" s="55"/>
      <c r="F611" s="55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</row>
    <row r="612" spans="1:24" ht="12.75" customHeight="1">
      <c r="A612" s="36"/>
      <c r="B612" s="36"/>
      <c r="C612" s="36"/>
      <c r="D612" s="36"/>
      <c r="E612" s="55"/>
      <c r="F612" s="55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</row>
    <row r="613" spans="1:24" ht="12.75" customHeight="1">
      <c r="A613" s="36"/>
      <c r="B613" s="36"/>
      <c r="C613" s="36"/>
      <c r="D613" s="36"/>
      <c r="E613" s="55"/>
      <c r="F613" s="55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</row>
    <row r="614" spans="1:24" ht="12.75" customHeight="1">
      <c r="A614" s="36"/>
      <c r="B614" s="36"/>
      <c r="C614" s="36"/>
      <c r="D614" s="36"/>
      <c r="E614" s="55"/>
      <c r="F614" s="55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</row>
    <row r="615" spans="1:24" ht="12.75" customHeight="1">
      <c r="A615" s="36"/>
      <c r="B615" s="36"/>
      <c r="C615" s="36"/>
      <c r="D615" s="36"/>
      <c r="E615" s="55"/>
      <c r="F615" s="55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</row>
    <row r="616" spans="1:24" ht="12.75" customHeight="1">
      <c r="A616" s="36"/>
      <c r="B616" s="36"/>
      <c r="C616" s="36"/>
      <c r="D616" s="36"/>
      <c r="E616" s="55"/>
      <c r="F616" s="55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</row>
    <row r="617" spans="1:24" ht="12.75" customHeight="1">
      <c r="A617" s="36"/>
      <c r="B617" s="36"/>
      <c r="C617" s="36"/>
      <c r="D617" s="36"/>
      <c r="E617" s="55"/>
      <c r="F617" s="55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</row>
    <row r="618" spans="1:24" ht="12.75" customHeight="1">
      <c r="A618" s="36"/>
      <c r="B618" s="36"/>
      <c r="C618" s="36"/>
      <c r="D618" s="36"/>
      <c r="E618" s="55"/>
      <c r="F618" s="55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</row>
    <row r="619" spans="1:24" ht="12.75" customHeight="1">
      <c r="A619" s="36"/>
      <c r="B619" s="36"/>
      <c r="C619" s="36"/>
      <c r="D619" s="36"/>
      <c r="E619" s="55"/>
      <c r="F619" s="55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</row>
    <row r="620" spans="1:24" ht="12.75" customHeight="1">
      <c r="A620" s="36"/>
      <c r="B620" s="36"/>
      <c r="C620" s="36"/>
      <c r="D620" s="36"/>
      <c r="E620" s="55"/>
      <c r="F620" s="55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</row>
    <row r="621" spans="1:24" ht="12.75" customHeight="1">
      <c r="A621" s="36"/>
      <c r="B621" s="36"/>
      <c r="C621" s="36"/>
      <c r="D621" s="36"/>
      <c r="E621" s="55"/>
      <c r="F621" s="55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</row>
    <row r="622" spans="1:24" ht="12.75" customHeight="1">
      <c r="A622" s="36"/>
      <c r="B622" s="36"/>
      <c r="C622" s="36"/>
      <c r="D622" s="36"/>
      <c r="E622" s="55"/>
      <c r="F622" s="55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</row>
    <row r="623" spans="1:24" ht="12.75" customHeight="1">
      <c r="A623" s="36"/>
      <c r="B623" s="36"/>
      <c r="C623" s="36"/>
      <c r="D623" s="36"/>
      <c r="E623" s="55"/>
      <c r="F623" s="55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</row>
    <row r="624" spans="1:24" ht="12.75" customHeight="1">
      <c r="A624" s="36"/>
      <c r="B624" s="36"/>
      <c r="C624" s="36"/>
      <c r="D624" s="36"/>
      <c r="E624" s="55"/>
      <c r="F624" s="55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</row>
    <row r="625" spans="1:24" ht="12.75" customHeight="1">
      <c r="A625" s="36"/>
      <c r="B625" s="36"/>
      <c r="C625" s="36"/>
      <c r="D625" s="36"/>
      <c r="E625" s="55"/>
      <c r="F625" s="55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</row>
    <row r="626" spans="1:24" ht="12.75" customHeight="1">
      <c r="A626" s="36"/>
      <c r="B626" s="36"/>
      <c r="C626" s="36"/>
      <c r="D626" s="36"/>
      <c r="E626" s="55"/>
      <c r="F626" s="55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</row>
    <row r="627" spans="1:24" ht="12.75" customHeight="1">
      <c r="A627" s="36"/>
      <c r="B627" s="36"/>
      <c r="C627" s="36"/>
      <c r="D627" s="36"/>
      <c r="E627" s="55"/>
      <c r="F627" s="55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</row>
    <row r="628" spans="1:24" ht="12.75" customHeight="1">
      <c r="A628" s="36"/>
      <c r="B628" s="36"/>
      <c r="C628" s="36"/>
      <c r="D628" s="36"/>
      <c r="E628" s="55"/>
      <c r="F628" s="55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</row>
    <row r="629" spans="1:24" ht="12.75" customHeight="1">
      <c r="A629" s="36"/>
      <c r="B629" s="36"/>
      <c r="C629" s="36"/>
      <c r="D629" s="36"/>
      <c r="E629" s="55"/>
      <c r="F629" s="55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</row>
    <row r="630" spans="1:24" ht="12.75" customHeight="1">
      <c r="A630" s="36"/>
      <c r="B630" s="36"/>
      <c r="C630" s="36"/>
      <c r="D630" s="36"/>
      <c r="E630" s="55"/>
      <c r="F630" s="55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</row>
    <row r="631" spans="1:24" ht="12.75" customHeight="1">
      <c r="A631" s="36"/>
      <c r="B631" s="36"/>
      <c r="C631" s="36"/>
      <c r="D631" s="36"/>
      <c r="E631" s="55"/>
      <c r="F631" s="55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</row>
    <row r="632" spans="1:24" ht="12.75" customHeight="1">
      <c r="A632" s="36"/>
      <c r="B632" s="36"/>
      <c r="C632" s="36"/>
      <c r="D632" s="36"/>
      <c r="E632" s="55"/>
      <c r="F632" s="55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</row>
    <row r="633" spans="1:24" ht="12.75" customHeight="1">
      <c r="A633" s="36"/>
      <c r="B633" s="36"/>
      <c r="C633" s="36"/>
      <c r="D633" s="36"/>
      <c r="E633" s="55"/>
      <c r="F633" s="55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</row>
    <row r="634" spans="1:24" ht="12.75" customHeight="1">
      <c r="A634" s="36"/>
      <c r="B634" s="36"/>
      <c r="C634" s="36"/>
      <c r="D634" s="36"/>
      <c r="E634" s="55"/>
      <c r="F634" s="55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</row>
    <row r="635" spans="1:24" ht="12.75" customHeight="1">
      <c r="A635" s="36"/>
      <c r="B635" s="36"/>
      <c r="C635" s="36"/>
      <c r="D635" s="36"/>
      <c r="E635" s="55"/>
      <c r="F635" s="55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</row>
    <row r="636" spans="1:24" ht="12.75" customHeight="1">
      <c r="A636" s="36"/>
      <c r="B636" s="36"/>
      <c r="C636" s="36"/>
      <c r="D636" s="36"/>
      <c r="E636" s="55"/>
      <c r="F636" s="55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</row>
    <row r="637" spans="1:24" ht="12.75" customHeight="1">
      <c r="A637" s="36"/>
      <c r="B637" s="36"/>
      <c r="C637" s="36"/>
      <c r="D637" s="36"/>
      <c r="E637" s="55"/>
      <c r="F637" s="55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</row>
    <row r="638" spans="1:24" ht="12.75" customHeight="1">
      <c r="A638" s="36"/>
      <c r="B638" s="36"/>
      <c r="C638" s="36"/>
      <c r="D638" s="36"/>
      <c r="E638" s="55"/>
      <c r="F638" s="55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</row>
    <row r="639" spans="1:24" ht="12.75" customHeight="1">
      <c r="A639" s="36"/>
      <c r="B639" s="36"/>
      <c r="C639" s="36"/>
      <c r="D639" s="36"/>
      <c r="E639" s="55"/>
      <c r="F639" s="55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</row>
    <row r="640" spans="1:24" ht="12.75" customHeight="1">
      <c r="A640" s="36"/>
      <c r="B640" s="36"/>
      <c r="C640" s="36"/>
      <c r="D640" s="36"/>
      <c r="E640" s="55"/>
      <c r="F640" s="55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</row>
    <row r="641" spans="1:24" ht="12.75" customHeight="1">
      <c r="A641" s="36"/>
      <c r="B641" s="36"/>
      <c r="C641" s="36"/>
      <c r="D641" s="36"/>
      <c r="E641" s="55"/>
      <c r="F641" s="55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</row>
    <row r="642" spans="1:24" ht="12.75" customHeight="1">
      <c r="A642" s="36"/>
      <c r="B642" s="36"/>
      <c r="C642" s="36"/>
      <c r="D642" s="36"/>
      <c r="E642" s="55"/>
      <c r="F642" s="55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</row>
    <row r="643" spans="1:24" ht="12.75" customHeight="1">
      <c r="A643" s="36"/>
      <c r="B643" s="36"/>
      <c r="C643" s="36"/>
      <c r="D643" s="36"/>
      <c r="E643" s="55"/>
      <c r="F643" s="55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</row>
    <row r="644" spans="1:24" ht="12.75" customHeight="1">
      <c r="A644" s="36"/>
      <c r="B644" s="36"/>
      <c r="C644" s="36"/>
      <c r="D644" s="36"/>
      <c r="E644" s="55"/>
      <c r="F644" s="55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</row>
    <row r="645" spans="1:24" ht="12.75" customHeight="1">
      <c r="A645" s="36"/>
      <c r="B645" s="36"/>
      <c r="C645" s="36"/>
      <c r="D645" s="36"/>
      <c r="E645" s="55"/>
      <c r="F645" s="55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</row>
    <row r="646" spans="1:24" ht="12.75" customHeight="1">
      <c r="A646" s="36"/>
      <c r="B646" s="36"/>
      <c r="C646" s="36"/>
      <c r="D646" s="36"/>
      <c r="E646" s="55"/>
      <c r="F646" s="55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</row>
    <row r="647" spans="1:24" ht="12.75" customHeight="1">
      <c r="A647" s="36"/>
      <c r="B647" s="36"/>
      <c r="C647" s="36"/>
      <c r="D647" s="36"/>
      <c r="E647" s="55"/>
      <c r="F647" s="55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</row>
    <row r="648" spans="1:24" ht="12.75" customHeight="1">
      <c r="A648" s="36"/>
      <c r="B648" s="36"/>
      <c r="C648" s="36"/>
      <c r="D648" s="36"/>
      <c r="E648" s="55"/>
      <c r="F648" s="55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</row>
    <row r="649" spans="1:24" ht="12.75" customHeight="1">
      <c r="A649" s="36"/>
      <c r="B649" s="36"/>
      <c r="C649" s="36"/>
      <c r="D649" s="36"/>
      <c r="E649" s="55"/>
      <c r="F649" s="55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</row>
    <row r="650" spans="1:24" ht="12.75" customHeight="1">
      <c r="A650" s="36"/>
      <c r="B650" s="36"/>
      <c r="C650" s="36"/>
      <c r="D650" s="36"/>
      <c r="E650" s="55"/>
      <c r="F650" s="55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</row>
    <row r="651" spans="1:24" ht="12.75" customHeight="1">
      <c r="A651" s="36"/>
      <c r="B651" s="36"/>
      <c r="C651" s="36"/>
      <c r="D651" s="36"/>
      <c r="E651" s="55"/>
      <c r="F651" s="55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</row>
    <row r="652" spans="1:24" ht="12.75" customHeight="1">
      <c r="A652" s="36"/>
      <c r="B652" s="36"/>
      <c r="C652" s="36"/>
      <c r="D652" s="36"/>
      <c r="E652" s="55"/>
      <c r="F652" s="55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</row>
    <row r="653" spans="1:24" ht="12.75" customHeight="1">
      <c r="A653" s="36"/>
      <c r="B653" s="36"/>
      <c r="C653" s="36"/>
      <c r="D653" s="36"/>
      <c r="E653" s="55"/>
      <c r="F653" s="55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</row>
    <row r="654" spans="1:24" ht="12.75" customHeight="1">
      <c r="A654" s="36"/>
      <c r="B654" s="36"/>
      <c r="C654" s="36"/>
      <c r="D654" s="36"/>
      <c r="E654" s="55"/>
      <c r="F654" s="55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</row>
    <row r="655" spans="1:24" ht="12.75" customHeight="1">
      <c r="A655" s="36"/>
      <c r="B655" s="36"/>
      <c r="C655" s="36"/>
      <c r="D655" s="36"/>
      <c r="E655" s="55"/>
      <c r="F655" s="55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</row>
    <row r="656" spans="1:24" ht="12.75" customHeight="1">
      <c r="A656" s="36"/>
      <c r="B656" s="36"/>
      <c r="C656" s="36"/>
      <c r="D656" s="36"/>
      <c r="E656" s="55"/>
      <c r="F656" s="55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</row>
    <row r="657" spans="1:24" ht="12.75" customHeight="1">
      <c r="A657" s="36"/>
      <c r="B657" s="36"/>
      <c r="C657" s="36"/>
      <c r="D657" s="36"/>
      <c r="E657" s="55"/>
      <c r="F657" s="55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</row>
    <row r="658" spans="1:24" ht="12.75" customHeight="1">
      <c r="A658" s="36"/>
      <c r="B658" s="36"/>
      <c r="C658" s="36"/>
      <c r="D658" s="36"/>
      <c r="E658" s="55"/>
      <c r="F658" s="55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</row>
    <row r="659" spans="1:24" ht="12.75" customHeight="1">
      <c r="A659" s="36"/>
      <c r="B659" s="36"/>
      <c r="C659" s="36"/>
      <c r="D659" s="36"/>
      <c r="E659" s="55"/>
      <c r="F659" s="55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</row>
    <row r="660" spans="1:24" ht="12.75" customHeight="1">
      <c r="A660" s="36"/>
      <c r="B660" s="36"/>
      <c r="C660" s="36"/>
      <c r="D660" s="36"/>
      <c r="E660" s="55"/>
      <c r="F660" s="55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</row>
    <row r="661" spans="1:24" ht="12.75" customHeight="1">
      <c r="A661" s="36"/>
      <c r="B661" s="36"/>
      <c r="C661" s="36"/>
      <c r="D661" s="36"/>
      <c r="E661" s="55"/>
      <c r="F661" s="55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</row>
    <row r="662" spans="1:24" ht="12.75" customHeight="1">
      <c r="A662" s="36"/>
      <c r="B662" s="36"/>
      <c r="C662" s="36"/>
      <c r="D662" s="36"/>
      <c r="E662" s="55"/>
      <c r="F662" s="55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</row>
    <row r="663" spans="1:24" ht="12.75" customHeight="1">
      <c r="A663" s="36"/>
      <c r="B663" s="36"/>
      <c r="C663" s="36"/>
      <c r="D663" s="36"/>
      <c r="E663" s="55"/>
      <c r="F663" s="55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</row>
    <row r="664" spans="1:24" ht="12.75" customHeight="1">
      <c r="A664" s="36"/>
      <c r="B664" s="36"/>
      <c r="C664" s="36"/>
      <c r="D664" s="36"/>
      <c r="E664" s="55"/>
      <c r="F664" s="55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</row>
    <row r="665" spans="1:24" ht="12.75" customHeight="1">
      <c r="A665" s="36"/>
      <c r="B665" s="36"/>
      <c r="C665" s="36"/>
      <c r="D665" s="36"/>
      <c r="E665" s="55"/>
      <c r="F665" s="55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</row>
    <row r="666" spans="1:24" ht="12.75" customHeight="1">
      <c r="A666" s="36"/>
      <c r="B666" s="36"/>
      <c r="C666" s="36"/>
      <c r="D666" s="36"/>
      <c r="E666" s="55"/>
      <c r="F666" s="55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</row>
    <row r="667" spans="1:24" ht="12.75" customHeight="1">
      <c r="A667" s="36"/>
      <c r="B667" s="36"/>
      <c r="C667" s="36"/>
      <c r="D667" s="36"/>
      <c r="E667" s="55"/>
      <c r="F667" s="55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</row>
    <row r="668" spans="1:24" ht="12.75" customHeight="1">
      <c r="A668" s="36"/>
      <c r="B668" s="36"/>
      <c r="C668" s="36"/>
      <c r="D668" s="36"/>
      <c r="E668" s="55"/>
      <c r="F668" s="55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</row>
    <row r="669" spans="1:24" ht="12.75" customHeight="1">
      <c r="A669" s="36"/>
      <c r="B669" s="36"/>
      <c r="C669" s="36"/>
      <c r="D669" s="36"/>
      <c r="E669" s="55"/>
      <c r="F669" s="55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</row>
    <row r="670" spans="1:24" ht="12.75" customHeight="1">
      <c r="A670" s="36"/>
      <c r="B670" s="36"/>
      <c r="C670" s="36"/>
      <c r="D670" s="36"/>
      <c r="E670" s="55"/>
      <c r="F670" s="55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</row>
    <row r="671" spans="1:24" ht="12.75" customHeight="1">
      <c r="A671" s="36"/>
      <c r="B671" s="36"/>
      <c r="C671" s="36"/>
      <c r="D671" s="36"/>
      <c r="E671" s="55"/>
      <c r="F671" s="55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</row>
    <row r="672" spans="1:24" ht="12.75" customHeight="1">
      <c r="A672" s="36"/>
      <c r="B672" s="36"/>
      <c r="C672" s="36"/>
      <c r="D672" s="36"/>
      <c r="E672" s="55"/>
      <c r="F672" s="55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</row>
    <row r="673" spans="1:24" ht="12.75" customHeight="1">
      <c r="A673" s="36"/>
      <c r="B673" s="36"/>
      <c r="C673" s="36"/>
      <c r="D673" s="36"/>
      <c r="E673" s="55"/>
      <c r="F673" s="55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</row>
    <row r="674" spans="1:24" ht="12.75" customHeight="1">
      <c r="A674" s="36"/>
      <c r="B674" s="36"/>
      <c r="C674" s="36"/>
      <c r="D674" s="36"/>
      <c r="E674" s="55"/>
      <c r="F674" s="55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</row>
    <row r="675" spans="1:24" ht="12.75" customHeight="1">
      <c r="A675" s="36"/>
      <c r="B675" s="36"/>
      <c r="C675" s="36"/>
      <c r="D675" s="36"/>
      <c r="E675" s="55"/>
      <c r="F675" s="55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</row>
    <row r="676" spans="1:24" ht="12.75" customHeight="1">
      <c r="A676" s="36"/>
      <c r="B676" s="36"/>
      <c r="C676" s="36"/>
      <c r="D676" s="36"/>
      <c r="E676" s="55"/>
      <c r="F676" s="55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</row>
    <row r="677" spans="1:24" ht="12.75" customHeight="1">
      <c r="A677" s="36"/>
      <c r="B677" s="36"/>
      <c r="C677" s="36"/>
      <c r="D677" s="36"/>
      <c r="E677" s="55"/>
      <c r="F677" s="55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</row>
    <row r="678" spans="1:24" ht="12.75" customHeight="1">
      <c r="A678" s="36"/>
      <c r="B678" s="36"/>
      <c r="C678" s="36"/>
      <c r="D678" s="36"/>
      <c r="E678" s="55"/>
      <c r="F678" s="55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</row>
    <row r="679" spans="1:24" ht="12.75" customHeight="1">
      <c r="A679" s="36"/>
      <c r="B679" s="36"/>
      <c r="C679" s="36"/>
      <c r="D679" s="36"/>
      <c r="E679" s="55"/>
      <c r="F679" s="55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</row>
    <row r="680" spans="1:24" ht="12.75" customHeight="1">
      <c r="A680" s="36"/>
      <c r="B680" s="36"/>
      <c r="C680" s="36"/>
      <c r="D680" s="36"/>
      <c r="E680" s="55"/>
      <c r="F680" s="55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</row>
    <row r="681" spans="1:24" ht="12.75" customHeight="1">
      <c r="A681" s="36"/>
      <c r="B681" s="36"/>
      <c r="C681" s="36"/>
      <c r="D681" s="36"/>
      <c r="E681" s="55"/>
      <c r="F681" s="55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</row>
    <row r="682" spans="1:24" ht="12.75" customHeight="1">
      <c r="A682" s="36"/>
      <c r="B682" s="36"/>
      <c r="C682" s="36"/>
      <c r="D682" s="36"/>
      <c r="E682" s="55"/>
      <c r="F682" s="55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</row>
    <row r="683" spans="1:24" ht="12.75" customHeight="1">
      <c r="A683" s="36"/>
      <c r="B683" s="36"/>
      <c r="C683" s="36"/>
      <c r="D683" s="36"/>
      <c r="E683" s="55"/>
      <c r="F683" s="55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</row>
    <row r="684" spans="1:24" ht="12.75" customHeight="1">
      <c r="A684" s="36"/>
      <c r="B684" s="36"/>
      <c r="C684" s="36"/>
      <c r="D684" s="36"/>
      <c r="E684" s="55"/>
      <c r="F684" s="55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</row>
    <row r="685" spans="1:24" ht="12.75" customHeight="1">
      <c r="A685" s="36"/>
      <c r="B685" s="36"/>
      <c r="C685" s="36"/>
      <c r="D685" s="36"/>
      <c r="E685" s="55"/>
      <c r="F685" s="55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</row>
    <row r="686" spans="1:24" ht="12.75" customHeight="1">
      <c r="A686" s="36"/>
      <c r="B686" s="36"/>
      <c r="C686" s="36"/>
      <c r="D686" s="36"/>
      <c r="E686" s="55"/>
      <c r="F686" s="55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</row>
    <row r="687" spans="1:24" ht="12.75" customHeight="1">
      <c r="A687" s="36"/>
      <c r="B687" s="36"/>
      <c r="C687" s="36"/>
      <c r="D687" s="36"/>
      <c r="E687" s="55"/>
      <c r="F687" s="55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</row>
    <row r="688" spans="1:24" ht="12.75" customHeight="1">
      <c r="A688" s="36"/>
      <c r="B688" s="36"/>
      <c r="C688" s="36"/>
      <c r="D688" s="36"/>
      <c r="E688" s="55"/>
      <c r="F688" s="55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</row>
    <row r="689" spans="1:24" ht="12.75" customHeight="1">
      <c r="A689" s="36"/>
      <c r="B689" s="36"/>
      <c r="C689" s="36"/>
      <c r="D689" s="36"/>
      <c r="E689" s="55"/>
      <c r="F689" s="55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</row>
    <row r="690" spans="1:24" ht="12.75" customHeight="1">
      <c r="A690" s="36"/>
      <c r="B690" s="36"/>
      <c r="C690" s="36"/>
      <c r="D690" s="36"/>
      <c r="E690" s="55"/>
      <c r="F690" s="55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</row>
    <row r="691" spans="1:24" ht="12.75" customHeight="1">
      <c r="A691" s="36"/>
      <c r="B691" s="36"/>
      <c r="C691" s="36"/>
      <c r="D691" s="36"/>
      <c r="E691" s="55"/>
      <c r="F691" s="55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</row>
    <row r="692" spans="1:24" ht="12.75" customHeight="1">
      <c r="A692" s="36"/>
      <c r="B692" s="36"/>
      <c r="C692" s="36"/>
      <c r="D692" s="36"/>
      <c r="E692" s="55"/>
      <c r="F692" s="55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</row>
    <row r="693" spans="1:24" ht="12.75" customHeight="1">
      <c r="A693" s="36"/>
      <c r="B693" s="36"/>
      <c r="C693" s="36"/>
      <c r="D693" s="36"/>
      <c r="E693" s="55"/>
      <c r="F693" s="55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</row>
    <row r="694" spans="1:24" ht="12.75" customHeight="1">
      <c r="A694" s="36"/>
      <c r="B694" s="36"/>
      <c r="C694" s="36"/>
      <c r="D694" s="36"/>
      <c r="E694" s="55"/>
      <c r="F694" s="55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</row>
    <row r="695" spans="1:24" ht="12.75" customHeight="1">
      <c r="A695" s="36"/>
      <c r="B695" s="36"/>
      <c r="C695" s="36"/>
      <c r="D695" s="36"/>
      <c r="E695" s="55"/>
      <c r="F695" s="55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</row>
    <row r="696" spans="1:24" ht="12.75" customHeight="1">
      <c r="A696" s="36"/>
      <c r="B696" s="36"/>
      <c r="C696" s="36"/>
      <c r="D696" s="36"/>
      <c r="E696" s="55"/>
      <c r="F696" s="55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</row>
    <row r="697" spans="1:24" ht="12.75" customHeight="1">
      <c r="A697" s="36"/>
      <c r="B697" s="36"/>
      <c r="C697" s="36"/>
      <c r="D697" s="36"/>
      <c r="E697" s="55"/>
      <c r="F697" s="55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</row>
    <row r="698" spans="1:24" ht="12.75" customHeight="1">
      <c r="A698" s="36"/>
      <c r="B698" s="36"/>
      <c r="C698" s="36"/>
      <c r="D698" s="36"/>
      <c r="E698" s="55"/>
      <c r="F698" s="55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</row>
    <row r="699" spans="1:24" ht="12.75" customHeight="1">
      <c r="A699" s="36"/>
      <c r="B699" s="36"/>
      <c r="C699" s="36"/>
      <c r="D699" s="36"/>
      <c r="E699" s="55"/>
      <c r="F699" s="55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</row>
    <row r="700" spans="1:24" ht="12.75" customHeight="1">
      <c r="A700" s="36"/>
      <c r="B700" s="36"/>
      <c r="C700" s="36"/>
      <c r="D700" s="36"/>
      <c r="E700" s="55"/>
      <c r="F700" s="55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</row>
    <row r="701" spans="1:24" ht="12.75" customHeight="1">
      <c r="A701" s="36"/>
      <c r="B701" s="36"/>
      <c r="C701" s="36"/>
      <c r="D701" s="36"/>
      <c r="E701" s="55"/>
      <c r="F701" s="55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</row>
    <row r="702" spans="1:24" ht="12.75" customHeight="1">
      <c r="A702" s="36"/>
      <c r="B702" s="36"/>
      <c r="C702" s="36"/>
      <c r="D702" s="36"/>
      <c r="E702" s="55"/>
      <c r="F702" s="55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</row>
    <row r="703" spans="1:24" ht="12.75" customHeight="1">
      <c r="A703" s="36"/>
      <c r="B703" s="36"/>
      <c r="C703" s="36"/>
      <c r="D703" s="36"/>
      <c r="E703" s="55"/>
      <c r="F703" s="55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</row>
    <row r="704" spans="1:24" ht="12.75" customHeight="1">
      <c r="A704" s="36"/>
      <c r="B704" s="36"/>
      <c r="C704" s="36"/>
      <c r="D704" s="36"/>
      <c r="E704" s="55"/>
      <c r="F704" s="55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</row>
    <row r="705" spans="1:24" ht="12.75" customHeight="1">
      <c r="A705" s="36"/>
      <c r="B705" s="36"/>
      <c r="C705" s="36"/>
      <c r="D705" s="36"/>
      <c r="E705" s="55"/>
      <c r="F705" s="55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</row>
    <row r="706" spans="1:24" ht="12.75" customHeight="1">
      <c r="A706" s="36"/>
      <c r="B706" s="36"/>
      <c r="C706" s="36"/>
      <c r="D706" s="36"/>
      <c r="E706" s="55"/>
      <c r="F706" s="55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</row>
    <row r="707" spans="1:24" ht="12.75" customHeight="1">
      <c r="A707" s="36"/>
      <c r="B707" s="36"/>
      <c r="C707" s="36"/>
      <c r="D707" s="36"/>
      <c r="E707" s="55"/>
      <c r="F707" s="55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</row>
    <row r="708" spans="1:24" ht="12.75" customHeight="1">
      <c r="A708" s="36"/>
      <c r="B708" s="36"/>
      <c r="C708" s="36"/>
      <c r="D708" s="36"/>
      <c r="E708" s="55"/>
      <c r="F708" s="55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</row>
    <row r="709" spans="1:24" ht="12.75" customHeight="1">
      <c r="A709" s="36"/>
      <c r="B709" s="36"/>
      <c r="C709" s="36"/>
      <c r="D709" s="36"/>
      <c r="E709" s="55"/>
      <c r="F709" s="55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</row>
    <row r="710" spans="1:24" ht="12.75" customHeight="1">
      <c r="A710" s="36"/>
      <c r="B710" s="36"/>
      <c r="C710" s="36"/>
      <c r="D710" s="36"/>
      <c r="E710" s="55"/>
      <c r="F710" s="55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</row>
    <row r="711" spans="1:24" ht="12.75" customHeight="1">
      <c r="A711" s="36"/>
      <c r="B711" s="36"/>
      <c r="C711" s="36"/>
      <c r="D711" s="36"/>
      <c r="E711" s="55"/>
      <c r="F711" s="55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</row>
    <row r="712" spans="1:24" ht="12.75" customHeight="1">
      <c r="A712" s="36"/>
      <c r="B712" s="36"/>
      <c r="C712" s="36"/>
      <c r="D712" s="36"/>
      <c r="E712" s="55"/>
      <c r="F712" s="55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</row>
    <row r="713" spans="1:24" ht="12.75" customHeight="1">
      <c r="A713" s="36"/>
      <c r="B713" s="36"/>
      <c r="C713" s="36"/>
      <c r="D713" s="36"/>
      <c r="E713" s="55"/>
      <c r="F713" s="55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</row>
    <row r="714" spans="1:24" ht="12.75" customHeight="1">
      <c r="A714" s="36"/>
      <c r="B714" s="36"/>
      <c r="C714" s="36"/>
      <c r="D714" s="36"/>
      <c r="E714" s="55"/>
      <c r="F714" s="55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</row>
    <row r="715" spans="1:24" ht="12.75" customHeight="1">
      <c r="A715" s="36"/>
      <c r="B715" s="36"/>
      <c r="C715" s="36"/>
      <c r="D715" s="36"/>
      <c r="E715" s="55"/>
      <c r="F715" s="55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</row>
    <row r="716" spans="1:24" ht="12.75" customHeight="1">
      <c r="A716" s="36"/>
      <c r="B716" s="36"/>
      <c r="C716" s="36"/>
      <c r="D716" s="36"/>
      <c r="E716" s="55"/>
      <c r="F716" s="55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</row>
    <row r="717" spans="1:24" ht="12.75" customHeight="1">
      <c r="A717" s="36"/>
      <c r="B717" s="36"/>
      <c r="C717" s="36"/>
      <c r="D717" s="36"/>
      <c r="E717" s="55"/>
      <c r="F717" s="55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</row>
    <row r="718" spans="1:24" ht="12.75" customHeight="1">
      <c r="A718" s="36"/>
      <c r="B718" s="36"/>
      <c r="C718" s="36"/>
      <c r="D718" s="36"/>
      <c r="E718" s="55"/>
      <c r="F718" s="55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</row>
    <row r="719" spans="1:24" ht="12.75" customHeight="1">
      <c r="A719" s="36"/>
      <c r="B719" s="36"/>
      <c r="C719" s="36"/>
      <c r="D719" s="36"/>
      <c r="E719" s="55"/>
      <c r="F719" s="55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</row>
    <row r="720" spans="1:24" ht="12.75" customHeight="1">
      <c r="A720" s="36"/>
      <c r="B720" s="36"/>
      <c r="C720" s="36"/>
      <c r="D720" s="36"/>
      <c r="E720" s="55"/>
      <c r="F720" s="55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</row>
    <row r="721" spans="1:24" ht="12.75" customHeight="1">
      <c r="A721" s="36"/>
      <c r="B721" s="36"/>
      <c r="C721" s="36"/>
      <c r="D721" s="36"/>
      <c r="E721" s="55"/>
      <c r="F721" s="55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</row>
    <row r="722" spans="1:24" ht="12.75" customHeight="1">
      <c r="A722" s="36"/>
      <c r="B722" s="36"/>
      <c r="C722" s="36"/>
      <c r="D722" s="36"/>
      <c r="E722" s="55"/>
      <c r="F722" s="55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</row>
    <row r="723" spans="1:24" ht="12.75" customHeight="1">
      <c r="A723" s="36"/>
      <c r="B723" s="36"/>
      <c r="C723" s="36"/>
      <c r="D723" s="36"/>
      <c r="E723" s="55"/>
      <c r="F723" s="55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</row>
    <row r="724" spans="1:24" ht="12.75" customHeight="1">
      <c r="A724" s="36"/>
      <c r="B724" s="36"/>
      <c r="C724" s="36"/>
      <c r="D724" s="36"/>
      <c r="E724" s="55"/>
      <c r="F724" s="55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</row>
    <row r="725" spans="1:24" ht="12.75" customHeight="1">
      <c r="A725" s="36"/>
      <c r="B725" s="36"/>
      <c r="C725" s="36"/>
      <c r="D725" s="36"/>
      <c r="E725" s="55"/>
      <c r="F725" s="55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</row>
    <row r="726" spans="1:24" ht="12.75" customHeight="1">
      <c r="A726" s="36"/>
      <c r="B726" s="36"/>
      <c r="C726" s="36"/>
      <c r="D726" s="36"/>
      <c r="E726" s="55"/>
      <c r="F726" s="55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</row>
    <row r="727" spans="1:24" ht="12.75" customHeight="1">
      <c r="A727" s="36"/>
      <c r="B727" s="36"/>
      <c r="C727" s="36"/>
      <c r="D727" s="36"/>
      <c r="E727" s="55"/>
      <c r="F727" s="55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</row>
    <row r="728" spans="1:24" ht="12.75" customHeight="1">
      <c r="A728" s="36"/>
      <c r="B728" s="36"/>
      <c r="C728" s="36"/>
      <c r="D728" s="36"/>
      <c r="E728" s="55"/>
      <c r="F728" s="55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</row>
    <row r="729" spans="1:24" ht="12.75" customHeight="1">
      <c r="A729" s="36"/>
      <c r="B729" s="36"/>
      <c r="C729" s="36"/>
      <c r="D729" s="36"/>
      <c r="E729" s="55"/>
      <c r="F729" s="55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</row>
    <row r="730" spans="1:24" ht="12.75" customHeight="1">
      <c r="A730" s="36"/>
      <c r="B730" s="36"/>
      <c r="C730" s="36"/>
      <c r="D730" s="36"/>
      <c r="E730" s="55"/>
      <c r="F730" s="55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</row>
    <row r="731" spans="1:24" ht="12.75" customHeight="1">
      <c r="A731" s="36"/>
      <c r="B731" s="36"/>
      <c r="C731" s="36"/>
      <c r="D731" s="36"/>
      <c r="E731" s="55"/>
      <c r="F731" s="55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</row>
    <row r="732" spans="1:24" ht="12.75" customHeight="1">
      <c r="A732" s="36"/>
      <c r="B732" s="36"/>
      <c r="C732" s="36"/>
      <c r="D732" s="36"/>
      <c r="E732" s="55"/>
      <c r="F732" s="55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</row>
    <row r="733" spans="1:24" ht="12.75" customHeight="1">
      <c r="A733" s="36"/>
      <c r="B733" s="36"/>
      <c r="C733" s="36"/>
      <c r="D733" s="36"/>
      <c r="E733" s="55"/>
      <c r="F733" s="55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</row>
    <row r="734" spans="1:24" ht="12.75" customHeight="1">
      <c r="A734" s="36"/>
      <c r="B734" s="36"/>
      <c r="C734" s="36"/>
      <c r="D734" s="36"/>
      <c r="E734" s="55"/>
      <c r="F734" s="55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</row>
    <row r="735" spans="1:24" ht="12.75" customHeight="1">
      <c r="A735" s="36"/>
      <c r="B735" s="36"/>
      <c r="C735" s="36"/>
      <c r="D735" s="36"/>
      <c r="E735" s="55"/>
      <c r="F735" s="55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</row>
    <row r="736" spans="1:24" ht="12.75" customHeight="1">
      <c r="A736" s="36"/>
      <c r="B736" s="36"/>
      <c r="C736" s="36"/>
      <c r="D736" s="36"/>
      <c r="E736" s="55"/>
      <c r="F736" s="55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</row>
    <row r="737" spans="1:24" ht="12.75" customHeight="1">
      <c r="A737" s="36"/>
      <c r="B737" s="36"/>
      <c r="C737" s="36"/>
      <c r="D737" s="36"/>
      <c r="E737" s="55"/>
      <c r="F737" s="55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</row>
    <row r="738" spans="1:24" ht="12.75" customHeight="1">
      <c r="A738" s="36"/>
      <c r="B738" s="36"/>
      <c r="C738" s="36"/>
      <c r="D738" s="36"/>
      <c r="E738" s="55"/>
      <c r="F738" s="55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</row>
    <row r="739" spans="1:24" ht="12.75" customHeight="1">
      <c r="A739" s="36"/>
      <c r="B739" s="36"/>
      <c r="C739" s="36"/>
      <c r="D739" s="36"/>
      <c r="E739" s="55"/>
      <c r="F739" s="55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</row>
    <row r="740" spans="1:24" ht="12.75" customHeight="1">
      <c r="A740" s="36"/>
      <c r="B740" s="36"/>
      <c r="C740" s="36"/>
      <c r="D740" s="36"/>
      <c r="E740" s="55"/>
      <c r="F740" s="55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</row>
    <row r="741" spans="1:24" ht="12.75" customHeight="1">
      <c r="A741" s="36"/>
      <c r="B741" s="36"/>
      <c r="C741" s="36"/>
      <c r="D741" s="36"/>
      <c r="E741" s="55"/>
      <c r="F741" s="55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</row>
    <row r="742" spans="1:24" ht="12.75" customHeight="1">
      <c r="A742" s="36"/>
      <c r="B742" s="36"/>
      <c r="C742" s="36"/>
      <c r="D742" s="36"/>
      <c r="E742" s="55"/>
      <c r="F742" s="55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</row>
    <row r="743" spans="1:24" ht="12.75" customHeight="1">
      <c r="A743" s="36"/>
      <c r="B743" s="36"/>
      <c r="C743" s="36"/>
      <c r="D743" s="36"/>
      <c r="E743" s="55"/>
      <c r="F743" s="55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</row>
    <row r="744" spans="1:24" ht="12.75" customHeight="1">
      <c r="A744" s="36"/>
      <c r="B744" s="36"/>
      <c r="C744" s="36"/>
      <c r="D744" s="36"/>
      <c r="E744" s="55"/>
      <c r="F744" s="55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</row>
    <row r="745" spans="1:24" ht="12.75" customHeight="1">
      <c r="A745" s="36"/>
      <c r="B745" s="36"/>
      <c r="C745" s="36"/>
      <c r="D745" s="36"/>
      <c r="E745" s="55"/>
      <c r="F745" s="55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</row>
    <row r="746" spans="1:24" ht="12.75" customHeight="1">
      <c r="A746" s="36"/>
      <c r="B746" s="36"/>
      <c r="C746" s="36"/>
      <c r="D746" s="36"/>
      <c r="E746" s="55"/>
      <c r="F746" s="55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</row>
    <row r="747" spans="1:24" ht="12.75" customHeight="1">
      <c r="A747" s="36"/>
      <c r="B747" s="36"/>
      <c r="C747" s="36"/>
      <c r="D747" s="36"/>
      <c r="E747" s="55"/>
      <c r="F747" s="55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</row>
    <row r="748" spans="1:24" ht="12.75" customHeight="1">
      <c r="A748" s="36"/>
      <c r="B748" s="36"/>
      <c r="C748" s="36"/>
      <c r="D748" s="36"/>
      <c r="E748" s="55"/>
      <c r="F748" s="55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</row>
    <row r="749" spans="1:24" ht="12.75" customHeight="1">
      <c r="A749" s="36"/>
      <c r="B749" s="36"/>
      <c r="C749" s="36"/>
      <c r="D749" s="36"/>
      <c r="E749" s="55"/>
      <c r="F749" s="55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</row>
    <row r="750" spans="1:24" ht="12.75" customHeight="1">
      <c r="A750" s="36"/>
      <c r="B750" s="36"/>
      <c r="C750" s="36"/>
      <c r="D750" s="36"/>
      <c r="E750" s="55"/>
      <c r="F750" s="55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</row>
    <row r="751" spans="1:24" ht="12.75" customHeight="1">
      <c r="A751" s="36"/>
      <c r="B751" s="36"/>
      <c r="C751" s="36"/>
      <c r="D751" s="36"/>
      <c r="E751" s="55"/>
      <c r="F751" s="55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</row>
    <row r="752" spans="1:24" ht="12.75" customHeight="1">
      <c r="A752" s="36"/>
      <c r="B752" s="36"/>
      <c r="C752" s="36"/>
      <c r="D752" s="36"/>
      <c r="E752" s="55"/>
      <c r="F752" s="55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</row>
    <row r="753" spans="1:24" ht="12.75" customHeight="1">
      <c r="A753" s="36"/>
      <c r="B753" s="36"/>
      <c r="C753" s="36"/>
      <c r="D753" s="36"/>
      <c r="E753" s="55"/>
      <c r="F753" s="55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</row>
    <row r="754" spans="1:24" ht="12.75" customHeight="1">
      <c r="A754" s="36"/>
      <c r="B754" s="36"/>
      <c r="C754" s="36"/>
      <c r="D754" s="36"/>
      <c r="E754" s="55"/>
      <c r="F754" s="55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</row>
    <row r="755" spans="1:24" ht="12.75" customHeight="1">
      <c r="A755" s="36"/>
      <c r="B755" s="36"/>
      <c r="C755" s="36"/>
      <c r="D755" s="36"/>
      <c r="E755" s="55"/>
      <c r="F755" s="55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</row>
    <row r="756" spans="1:24" ht="12.75" customHeight="1">
      <c r="A756" s="36"/>
      <c r="B756" s="36"/>
      <c r="C756" s="36"/>
      <c r="D756" s="36"/>
      <c r="E756" s="55"/>
      <c r="F756" s="55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</row>
    <row r="757" spans="1:24" ht="12.75" customHeight="1">
      <c r="A757" s="36"/>
      <c r="B757" s="36"/>
      <c r="C757" s="36"/>
      <c r="D757" s="36"/>
      <c r="E757" s="55"/>
      <c r="F757" s="55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</row>
    <row r="758" spans="1:24" ht="12.75" customHeight="1">
      <c r="A758" s="36"/>
      <c r="B758" s="36"/>
      <c r="C758" s="36"/>
      <c r="D758" s="36"/>
      <c r="E758" s="55"/>
      <c r="F758" s="55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</row>
    <row r="759" spans="1:24" ht="12.75" customHeight="1">
      <c r="A759" s="36"/>
      <c r="B759" s="36"/>
      <c r="C759" s="36"/>
      <c r="D759" s="36"/>
      <c r="E759" s="55"/>
      <c r="F759" s="55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</row>
    <row r="760" spans="1:24" ht="12.75" customHeight="1">
      <c r="A760" s="36"/>
      <c r="B760" s="36"/>
      <c r="C760" s="36"/>
      <c r="D760" s="36"/>
      <c r="E760" s="55"/>
      <c r="F760" s="55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</row>
    <row r="761" spans="1:24" ht="12.75" customHeight="1">
      <c r="A761" s="36"/>
      <c r="B761" s="36"/>
      <c r="C761" s="36"/>
      <c r="D761" s="36"/>
      <c r="E761" s="55"/>
      <c r="F761" s="55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</row>
    <row r="762" spans="1:24" ht="12.75" customHeight="1">
      <c r="A762" s="36"/>
      <c r="B762" s="36"/>
      <c r="C762" s="36"/>
      <c r="D762" s="36"/>
      <c r="E762" s="55"/>
      <c r="F762" s="55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</row>
    <row r="763" spans="1:24" ht="12.75" customHeight="1">
      <c r="A763" s="36"/>
      <c r="B763" s="36"/>
      <c r="C763" s="36"/>
      <c r="D763" s="36"/>
      <c r="E763" s="55"/>
      <c r="F763" s="55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</row>
    <row r="764" spans="1:24" ht="12.75" customHeight="1">
      <c r="A764" s="36"/>
      <c r="B764" s="36"/>
      <c r="C764" s="36"/>
      <c r="D764" s="36"/>
      <c r="E764" s="55"/>
      <c r="F764" s="55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</row>
    <row r="765" spans="1:24" ht="12.75" customHeight="1">
      <c r="A765" s="36"/>
      <c r="B765" s="36"/>
      <c r="C765" s="36"/>
      <c r="D765" s="36"/>
      <c r="E765" s="55"/>
      <c r="F765" s="55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</row>
    <row r="766" spans="1:24" ht="12.75" customHeight="1">
      <c r="A766" s="36"/>
      <c r="B766" s="36"/>
      <c r="C766" s="36"/>
      <c r="D766" s="36"/>
      <c r="E766" s="55"/>
      <c r="F766" s="55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</row>
    <row r="767" spans="1:24" ht="12.75" customHeight="1">
      <c r="A767" s="36"/>
      <c r="B767" s="36"/>
      <c r="C767" s="36"/>
      <c r="D767" s="36"/>
      <c r="E767" s="55"/>
      <c r="F767" s="55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</row>
    <row r="768" spans="1:24" ht="12.75" customHeight="1">
      <c r="A768" s="36"/>
      <c r="B768" s="36"/>
      <c r="C768" s="36"/>
      <c r="D768" s="36"/>
      <c r="E768" s="55"/>
      <c r="F768" s="55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</row>
    <row r="769" spans="1:24" ht="12.75" customHeight="1">
      <c r="A769" s="36"/>
      <c r="B769" s="36"/>
      <c r="C769" s="36"/>
      <c r="D769" s="36"/>
      <c r="E769" s="55"/>
      <c r="F769" s="55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</row>
    <row r="770" spans="1:24" ht="12.75" customHeight="1">
      <c r="A770" s="36"/>
      <c r="B770" s="36"/>
      <c r="C770" s="36"/>
      <c r="D770" s="36"/>
      <c r="E770" s="55"/>
      <c r="F770" s="55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</row>
    <row r="771" spans="1:24" ht="12.75" customHeight="1">
      <c r="A771" s="36"/>
      <c r="B771" s="36"/>
      <c r="C771" s="36"/>
      <c r="D771" s="36"/>
      <c r="E771" s="55"/>
      <c r="F771" s="55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</row>
    <row r="772" spans="1:24" ht="12.75" customHeight="1">
      <c r="A772" s="36"/>
      <c r="B772" s="36"/>
      <c r="C772" s="36"/>
      <c r="D772" s="36"/>
      <c r="E772" s="55"/>
      <c r="F772" s="55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</row>
    <row r="773" spans="1:24" ht="12.75" customHeight="1">
      <c r="A773" s="36"/>
      <c r="B773" s="36"/>
      <c r="C773" s="36"/>
      <c r="D773" s="36"/>
      <c r="E773" s="55"/>
      <c r="F773" s="55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</row>
    <row r="774" spans="1:24" ht="12.75" customHeight="1">
      <c r="A774" s="36"/>
      <c r="B774" s="36"/>
      <c r="C774" s="36"/>
      <c r="D774" s="36"/>
      <c r="E774" s="55"/>
      <c r="F774" s="55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</row>
    <row r="775" spans="1:24" ht="12.75" customHeight="1">
      <c r="A775" s="36"/>
      <c r="B775" s="36"/>
      <c r="C775" s="36"/>
      <c r="D775" s="36"/>
      <c r="E775" s="55"/>
      <c r="F775" s="55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</row>
    <row r="776" spans="1:24" ht="12.75" customHeight="1">
      <c r="A776" s="36"/>
      <c r="B776" s="36"/>
      <c r="C776" s="36"/>
      <c r="D776" s="36"/>
      <c r="E776" s="55"/>
      <c r="F776" s="55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</row>
    <row r="777" spans="1:24" ht="12.75" customHeight="1">
      <c r="A777" s="36"/>
      <c r="B777" s="36"/>
      <c r="C777" s="36"/>
      <c r="D777" s="36"/>
      <c r="E777" s="55"/>
      <c r="F777" s="55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</row>
    <row r="778" spans="1:24" ht="12.75" customHeight="1">
      <c r="A778" s="36"/>
      <c r="B778" s="36"/>
      <c r="C778" s="36"/>
      <c r="D778" s="36"/>
      <c r="E778" s="55"/>
      <c r="F778" s="55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</row>
    <row r="779" spans="1:24" ht="12.75" customHeight="1">
      <c r="A779" s="36"/>
      <c r="B779" s="36"/>
      <c r="C779" s="36"/>
      <c r="D779" s="36"/>
      <c r="E779" s="55"/>
      <c r="F779" s="55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</row>
    <row r="780" spans="1:24" ht="12.75" customHeight="1">
      <c r="A780" s="36"/>
      <c r="B780" s="36"/>
      <c r="C780" s="36"/>
      <c r="D780" s="36"/>
      <c r="E780" s="55"/>
      <c r="F780" s="55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</row>
    <row r="781" spans="1:24" ht="12.75" customHeight="1">
      <c r="A781" s="36"/>
      <c r="B781" s="36"/>
      <c r="C781" s="36"/>
      <c r="D781" s="36"/>
      <c r="E781" s="55"/>
      <c r="F781" s="55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</row>
    <row r="782" spans="1:24" ht="12.75" customHeight="1">
      <c r="A782" s="36"/>
      <c r="B782" s="36"/>
      <c r="C782" s="36"/>
      <c r="D782" s="36"/>
      <c r="E782" s="55"/>
      <c r="F782" s="55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</row>
    <row r="783" spans="1:24" ht="12.75" customHeight="1">
      <c r="A783" s="36"/>
      <c r="B783" s="36"/>
      <c r="C783" s="36"/>
      <c r="D783" s="36"/>
      <c r="E783" s="55"/>
      <c r="F783" s="55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</row>
    <row r="784" spans="1:24" ht="12.75" customHeight="1">
      <c r="A784" s="36"/>
      <c r="B784" s="36"/>
      <c r="C784" s="36"/>
      <c r="D784" s="36"/>
      <c r="E784" s="55"/>
      <c r="F784" s="55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</row>
    <row r="785" spans="1:24" ht="12.75" customHeight="1">
      <c r="A785" s="36"/>
      <c r="B785" s="36"/>
      <c r="C785" s="36"/>
      <c r="D785" s="36"/>
      <c r="E785" s="55"/>
      <c r="F785" s="55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</row>
    <row r="786" spans="1:24" ht="12.75" customHeight="1">
      <c r="A786" s="36"/>
      <c r="B786" s="36"/>
      <c r="C786" s="36"/>
      <c r="D786" s="36"/>
      <c r="E786" s="55"/>
      <c r="F786" s="55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</row>
    <row r="787" spans="1:24" ht="12.75" customHeight="1">
      <c r="A787" s="36"/>
      <c r="B787" s="36"/>
      <c r="C787" s="36"/>
      <c r="D787" s="36"/>
      <c r="E787" s="55"/>
      <c r="F787" s="55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</row>
    <row r="788" spans="1:24" ht="12.75" customHeight="1">
      <c r="A788" s="36"/>
      <c r="B788" s="36"/>
      <c r="C788" s="36"/>
      <c r="D788" s="36"/>
      <c r="E788" s="55"/>
      <c r="F788" s="55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</row>
    <row r="789" spans="1:24" ht="12.75" customHeight="1">
      <c r="A789" s="36"/>
      <c r="B789" s="36"/>
      <c r="C789" s="36"/>
      <c r="D789" s="36"/>
      <c r="E789" s="55"/>
      <c r="F789" s="55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</row>
    <row r="790" spans="1:24" ht="12.75" customHeight="1">
      <c r="A790" s="36"/>
      <c r="B790" s="36"/>
      <c r="C790" s="36"/>
      <c r="D790" s="36"/>
      <c r="E790" s="55"/>
      <c r="F790" s="55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</row>
    <row r="791" spans="1:24" ht="12.75" customHeight="1">
      <c r="A791" s="36"/>
      <c r="B791" s="36"/>
      <c r="C791" s="36"/>
      <c r="D791" s="36"/>
      <c r="E791" s="55"/>
      <c r="F791" s="55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</row>
    <row r="792" spans="1:24" ht="12.75" customHeight="1">
      <c r="A792" s="36"/>
      <c r="B792" s="36"/>
      <c r="C792" s="36"/>
      <c r="D792" s="36"/>
      <c r="E792" s="55"/>
      <c r="F792" s="55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</row>
    <row r="793" spans="1:24" ht="12.75" customHeight="1">
      <c r="A793" s="36"/>
      <c r="B793" s="36"/>
      <c r="C793" s="36"/>
      <c r="D793" s="36"/>
      <c r="E793" s="55"/>
      <c r="F793" s="55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</row>
    <row r="794" spans="1:24" ht="12.75" customHeight="1">
      <c r="A794" s="36"/>
      <c r="B794" s="36"/>
      <c r="C794" s="36"/>
      <c r="D794" s="36"/>
      <c r="E794" s="55"/>
      <c r="F794" s="55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</row>
    <row r="795" spans="1:24" ht="12.75" customHeight="1">
      <c r="A795" s="36"/>
      <c r="B795" s="36"/>
      <c r="C795" s="36"/>
      <c r="D795" s="36"/>
      <c r="E795" s="55"/>
      <c r="F795" s="55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</row>
    <row r="796" spans="1:24" ht="12.75" customHeight="1">
      <c r="A796" s="36"/>
      <c r="B796" s="36"/>
      <c r="C796" s="36"/>
      <c r="D796" s="36"/>
      <c r="E796" s="55"/>
      <c r="F796" s="55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</row>
    <row r="797" spans="1:24" ht="12.75" customHeight="1">
      <c r="A797" s="36"/>
      <c r="B797" s="36"/>
      <c r="C797" s="36"/>
      <c r="D797" s="36"/>
      <c r="E797" s="55"/>
      <c r="F797" s="55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</row>
    <row r="798" spans="1:24" ht="12.75" customHeight="1">
      <c r="A798" s="36"/>
      <c r="B798" s="36"/>
      <c r="C798" s="36"/>
      <c r="D798" s="36"/>
      <c r="E798" s="55"/>
      <c r="F798" s="55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</row>
    <row r="799" spans="1:24" ht="12.75" customHeight="1">
      <c r="A799" s="36"/>
      <c r="B799" s="36"/>
      <c r="C799" s="36"/>
      <c r="D799" s="36"/>
      <c r="E799" s="55"/>
      <c r="F799" s="55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</row>
    <row r="800" spans="1:24" ht="12.75" customHeight="1">
      <c r="A800" s="36"/>
      <c r="B800" s="36"/>
      <c r="C800" s="36"/>
      <c r="D800" s="36"/>
      <c r="E800" s="55"/>
      <c r="F800" s="55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</row>
    <row r="801" spans="1:24" ht="12.75" customHeight="1">
      <c r="A801" s="36"/>
      <c r="B801" s="36"/>
      <c r="C801" s="36"/>
      <c r="D801" s="36"/>
      <c r="E801" s="55"/>
      <c r="F801" s="55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</row>
    <row r="802" spans="1:24" ht="12.75" customHeight="1">
      <c r="A802" s="36"/>
      <c r="B802" s="36"/>
      <c r="C802" s="36"/>
      <c r="D802" s="36"/>
      <c r="E802" s="55"/>
      <c r="F802" s="55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</row>
    <row r="803" spans="1:24" ht="12.75" customHeight="1">
      <c r="A803" s="36"/>
      <c r="B803" s="36"/>
      <c r="C803" s="36"/>
      <c r="D803" s="36"/>
      <c r="E803" s="55"/>
      <c r="F803" s="55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</row>
    <row r="804" spans="1:24" ht="12.75" customHeight="1">
      <c r="A804" s="36"/>
      <c r="B804" s="36"/>
      <c r="C804" s="36"/>
      <c r="D804" s="36"/>
      <c r="E804" s="55"/>
      <c r="F804" s="55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</row>
    <row r="805" spans="1:24" ht="12.75" customHeight="1">
      <c r="A805" s="36"/>
      <c r="B805" s="36"/>
      <c r="C805" s="36"/>
      <c r="D805" s="36"/>
      <c r="E805" s="55"/>
      <c r="F805" s="55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</row>
    <row r="806" spans="1:24" ht="12.75" customHeight="1">
      <c r="A806" s="36"/>
      <c r="B806" s="36"/>
      <c r="C806" s="36"/>
      <c r="D806" s="36"/>
      <c r="E806" s="55"/>
      <c r="F806" s="55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</row>
    <row r="807" spans="1:24" ht="12.75" customHeight="1">
      <c r="A807" s="36"/>
      <c r="B807" s="36"/>
      <c r="C807" s="36"/>
      <c r="D807" s="36"/>
      <c r="E807" s="55"/>
      <c r="F807" s="55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</row>
    <row r="808" spans="1:24" ht="12.75" customHeight="1">
      <c r="A808" s="36"/>
      <c r="B808" s="36"/>
      <c r="C808" s="36"/>
      <c r="D808" s="36"/>
      <c r="E808" s="55"/>
      <c r="F808" s="55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</row>
    <row r="809" spans="1:24" ht="12.75" customHeight="1">
      <c r="A809" s="36"/>
      <c r="B809" s="36"/>
      <c r="C809" s="36"/>
      <c r="D809" s="36"/>
      <c r="E809" s="55"/>
      <c r="F809" s="55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</row>
    <row r="810" spans="1:24" ht="12.75" customHeight="1">
      <c r="A810" s="36"/>
      <c r="B810" s="36"/>
      <c r="C810" s="36"/>
      <c r="D810" s="36"/>
      <c r="E810" s="55"/>
      <c r="F810" s="55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</row>
    <row r="811" spans="1:24" ht="12.75" customHeight="1">
      <c r="A811" s="36"/>
      <c r="B811" s="36"/>
      <c r="C811" s="36"/>
      <c r="D811" s="36"/>
      <c r="E811" s="55"/>
      <c r="F811" s="55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</row>
    <row r="812" spans="1:24" ht="12.75" customHeight="1">
      <c r="A812" s="36"/>
      <c r="B812" s="36"/>
      <c r="C812" s="36"/>
      <c r="D812" s="36"/>
      <c r="E812" s="55"/>
      <c r="F812" s="55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</row>
    <row r="813" spans="1:24" ht="12.75" customHeight="1">
      <c r="A813" s="36"/>
      <c r="B813" s="36"/>
      <c r="C813" s="36"/>
      <c r="D813" s="36"/>
      <c r="E813" s="55"/>
      <c r="F813" s="55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</row>
    <row r="814" spans="1:24" ht="12.75" customHeight="1">
      <c r="A814" s="36"/>
      <c r="B814" s="36"/>
      <c r="C814" s="36"/>
      <c r="D814" s="36"/>
      <c r="E814" s="55"/>
      <c r="F814" s="55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</row>
    <row r="815" spans="1:24" ht="12.75" customHeight="1">
      <c r="A815" s="36"/>
      <c r="B815" s="36"/>
      <c r="C815" s="36"/>
      <c r="D815" s="36"/>
      <c r="E815" s="55"/>
      <c r="F815" s="55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</row>
    <row r="816" spans="1:24" ht="12.75" customHeight="1">
      <c r="A816" s="36"/>
      <c r="B816" s="36"/>
      <c r="C816" s="36"/>
      <c r="D816" s="36"/>
      <c r="E816" s="55"/>
      <c r="F816" s="55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</row>
    <row r="817" spans="1:24" ht="12.75" customHeight="1">
      <c r="A817" s="36"/>
      <c r="B817" s="36"/>
      <c r="C817" s="36"/>
      <c r="D817" s="36"/>
      <c r="E817" s="55"/>
      <c r="F817" s="55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</row>
    <row r="818" spans="1:24" ht="12.75" customHeight="1">
      <c r="A818" s="36"/>
      <c r="B818" s="36"/>
      <c r="C818" s="36"/>
      <c r="D818" s="36"/>
      <c r="E818" s="55"/>
      <c r="F818" s="55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</row>
    <row r="819" spans="1:24" ht="12.75" customHeight="1">
      <c r="A819" s="36"/>
      <c r="B819" s="36"/>
      <c r="C819" s="36"/>
      <c r="D819" s="36"/>
      <c r="E819" s="55"/>
      <c r="F819" s="55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</row>
    <row r="820" spans="1:24" ht="12.75" customHeight="1">
      <c r="A820" s="36"/>
      <c r="B820" s="36"/>
      <c r="C820" s="36"/>
      <c r="D820" s="36"/>
      <c r="E820" s="55"/>
      <c r="F820" s="55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</row>
    <row r="821" spans="1:24" ht="12.75" customHeight="1">
      <c r="A821" s="36"/>
      <c r="B821" s="36"/>
      <c r="C821" s="36"/>
      <c r="D821" s="36"/>
      <c r="E821" s="55"/>
      <c r="F821" s="55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</row>
    <row r="822" spans="1:24" ht="12.75" customHeight="1">
      <c r="A822" s="36"/>
      <c r="B822" s="36"/>
      <c r="C822" s="36"/>
      <c r="D822" s="36"/>
      <c r="E822" s="55"/>
      <c r="F822" s="55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</row>
    <row r="823" spans="1:24" ht="12.75" customHeight="1">
      <c r="A823" s="36"/>
      <c r="B823" s="36"/>
      <c r="C823" s="36"/>
      <c r="D823" s="36"/>
      <c r="E823" s="55"/>
      <c r="F823" s="55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</row>
    <row r="824" spans="1:24" ht="12.75" customHeight="1">
      <c r="A824" s="36"/>
      <c r="B824" s="36"/>
      <c r="C824" s="36"/>
      <c r="D824" s="36"/>
      <c r="E824" s="55"/>
      <c r="F824" s="55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</row>
    <row r="825" spans="1:24" ht="12.75" customHeight="1">
      <c r="A825" s="36"/>
      <c r="B825" s="36"/>
      <c r="C825" s="36"/>
      <c r="D825" s="36"/>
      <c r="E825" s="55"/>
      <c r="F825" s="55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</row>
    <row r="826" spans="1:24" ht="12.75" customHeight="1">
      <c r="A826" s="36"/>
      <c r="B826" s="36"/>
      <c r="C826" s="36"/>
      <c r="D826" s="36"/>
      <c r="E826" s="55"/>
      <c r="F826" s="55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</row>
    <row r="827" spans="1:24" ht="12.75" customHeight="1">
      <c r="A827" s="36"/>
      <c r="B827" s="36"/>
      <c r="C827" s="36"/>
      <c r="D827" s="36"/>
      <c r="E827" s="55"/>
      <c r="F827" s="55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</row>
    <row r="828" spans="1:24" ht="12.75" customHeight="1">
      <c r="A828" s="36"/>
      <c r="B828" s="36"/>
      <c r="C828" s="36"/>
      <c r="D828" s="36"/>
      <c r="E828" s="55"/>
      <c r="F828" s="55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</row>
    <row r="829" spans="1:24" ht="12.75" customHeight="1">
      <c r="A829" s="36"/>
      <c r="B829" s="36"/>
      <c r="C829" s="36"/>
      <c r="D829" s="36"/>
      <c r="E829" s="55"/>
      <c r="F829" s="55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</row>
    <row r="830" spans="1:24" ht="12.75" customHeight="1">
      <c r="A830" s="36"/>
      <c r="B830" s="36"/>
      <c r="C830" s="36"/>
      <c r="D830" s="36"/>
      <c r="E830" s="55"/>
      <c r="F830" s="55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</row>
    <row r="831" spans="1:24" ht="12.75" customHeight="1">
      <c r="A831" s="36"/>
      <c r="B831" s="36"/>
      <c r="C831" s="36"/>
      <c r="D831" s="36"/>
      <c r="E831" s="55"/>
      <c r="F831" s="55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</row>
    <row r="832" spans="1:24" ht="12.75" customHeight="1">
      <c r="A832" s="36"/>
      <c r="B832" s="36"/>
      <c r="C832" s="36"/>
      <c r="D832" s="36"/>
      <c r="E832" s="55"/>
      <c r="F832" s="55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</row>
    <row r="833" spans="1:24" ht="12.75" customHeight="1">
      <c r="A833" s="36"/>
      <c r="B833" s="36"/>
      <c r="C833" s="36"/>
      <c r="D833" s="36"/>
      <c r="E833" s="55"/>
      <c r="F833" s="55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</row>
    <row r="834" spans="1:24" ht="12.75" customHeight="1">
      <c r="A834" s="36"/>
      <c r="B834" s="36"/>
      <c r="C834" s="36"/>
      <c r="D834" s="36"/>
      <c r="E834" s="55"/>
      <c r="F834" s="55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</row>
    <row r="835" spans="1:24" ht="12.75" customHeight="1">
      <c r="A835" s="36"/>
      <c r="B835" s="36"/>
      <c r="C835" s="36"/>
      <c r="D835" s="36"/>
      <c r="E835" s="55"/>
      <c r="F835" s="55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</row>
    <row r="836" spans="1:24" ht="12.75" customHeight="1">
      <c r="A836" s="36"/>
      <c r="B836" s="36"/>
      <c r="C836" s="36"/>
      <c r="D836" s="36"/>
      <c r="E836" s="55"/>
      <c r="F836" s="55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</row>
    <row r="837" spans="1:24" ht="12.75" customHeight="1">
      <c r="A837" s="36"/>
      <c r="B837" s="36"/>
      <c r="C837" s="36"/>
      <c r="D837" s="36"/>
      <c r="E837" s="55"/>
      <c r="F837" s="55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</row>
    <row r="838" spans="1:24" ht="12.75" customHeight="1">
      <c r="A838" s="36"/>
      <c r="B838" s="36"/>
      <c r="C838" s="36"/>
      <c r="D838" s="36"/>
      <c r="E838" s="55"/>
      <c r="F838" s="55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</row>
    <row r="839" spans="1:24" ht="12.75" customHeight="1">
      <c r="A839" s="36"/>
      <c r="B839" s="36"/>
      <c r="C839" s="36"/>
      <c r="D839" s="36"/>
      <c r="E839" s="55"/>
      <c r="F839" s="55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</row>
    <row r="840" spans="1:24" ht="12.75" customHeight="1">
      <c r="A840" s="36"/>
      <c r="B840" s="36"/>
      <c r="C840" s="36"/>
      <c r="D840" s="36"/>
      <c r="E840" s="55"/>
      <c r="F840" s="55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</row>
    <row r="841" spans="1:24" ht="12.75" customHeight="1">
      <c r="A841" s="36"/>
      <c r="B841" s="36"/>
      <c r="C841" s="36"/>
      <c r="D841" s="36"/>
      <c r="E841" s="55"/>
      <c r="F841" s="55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</row>
    <row r="842" spans="1:24" ht="12.75" customHeight="1">
      <c r="A842" s="36"/>
      <c r="B842" s="36"/>
      <c r="C842" s="36"/>
      <c r="D842" s="36"/>
      <c r="E842" s="55"/>
      <c r="F842" s="55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</row>
    <row r="843" spans="1:24" ht="12.75" customHeight="1">
      <c r="A843" s="36"/>
      <c r="B843" s="36"/>
      <c r="C843" s="36"/>
      <c r="D843" s="36"/>
      <c r="E843" s="55"/>
      <c r="F843" s="55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</row>
    <row r="844" spans="1:24" ht="12.75" customHeight="1">
      <c r="A844" s="36"/>
      <c r="B844" s="36"/>
      <c r="C844" s="36"/>
      <c r="D844" s="36"/>
      <c r="E844" s="55"/>
      <c r="F844" s="55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</row>
    <row r="845" spans="1:24" ht="12.75" customHeight="1">
      <c r="A845" s="36"/>
      <c r="B845" s="36"/>
      <c r="C845" s="36"/>
      <c r="D845" s="36"/>
      <c r="E845" s="55"/>
      <c r="F845" s="55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</row>
    <row r="846" spans="1:24" ht="12.75" customHeight="1">
      <c r="A846" s="36"/>
      <c r="B846" s="36"/>
      <c r="C846" s="36"/>
      <c r="D846" s="36"/>
      <c r="E846" s="55"/>
      <c r="F846" s="55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</row>
    <row r="847" spans="1:24" ht="12.75" customHeight="1">
      <c r="A847" s="36"/>
      <c r="B847" s="36"/>
      <c r="C847" s="36"/>
      <c r="D847" s="36"/>
      <c r="E847" s="55"/>
      <c r="F847" s="55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</row>
    <row r="848" spans="1:24" ht="12.75" customHeight="1">
      <c r="A848" s="36"/>
      <c r="B848" s="36"/>
      <c r="C848" s="36"/>
      <c r="D848" s="36"/>
      <c r="E848" s="55"/>
      <c r="F848" s="55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</row>
    <row r="849" spans="1:24" ht="12.75" customHeight="1">
      <c r="A849" s="36"/>
      <c r="B849" s="36"/>
      <c r="C849" s="36"/>
      <c r="D849" s="36"/>
      <c r="E849" s="55"/>
      <c r="F849" s="55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</row>
    <row r="850" spans="1:24" ht="12.75" customHeight="1">
      <c r="A850" s="36"/>
      <c r="B850" s="36"/>
      <c r="C850" s="36"/>
      <c r="D850" s="36"/>
      <c r="E850" s="55"/>
      <c r="F850" s="55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</row>
    <row r="851" spans="1:24" ht="12.75" customHeight="1">
      <c r="A851" s="36"/>
      <c r="B851" s="36"/>
      <c r="C851" s="36"/>
      <c r="D851" s="36"/>
      <c r="E851" s="55"/>
      <c r="F851" s="55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</row>
    <row r="852" spans="1:24" ht="12.75" customHeight="1">
      <c r="A852" s="36"/>
      <c r="B852" s="36"/>
      <c r="C852" s="36"/>
      <c r="D852" s="36"/>
      <c r="E852" s="55"/>
      <c r="F852" s="55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</row>
    <row r="853" spans="1:24" ht="12.75" customHeight="1">
      <c r="A853" s="36"/>
      <c r="B853" s="36"/>
      <c r="C853" s="36"/>
      <c r="D853" s="36"/>
      <c r="E853" s="55"/>
      <c r="F853" s="55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</row>
    <row r="854" spans="1:24" ht="12.75" customHeight="1">
      <c r="A854" s="36"/>
      <c r="B854" s="36"/>
      <c r="C854" s="36"/>
      <c r="D854" s="36"/>
      <c r="E854" s="55"/>
      <c r="F854" s="55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</row>
    <row r="855" spans="1:24" ht="12.75" customHeight="1">
      <c r="A855" s="36"/>
      <c r="B855" s="36"/>
      <c r="C855" s="36"/>
      <c r="D855" s="36"/>
      <c r="E855" s="55"/>
      <c r="F855" s="55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</row>
    <row r="856" spans="1:24" ht="12.75" customHeight="1">
      <c r="A856" s="36"/>
      <c r="B856" s="36"/>
      <c r="C856" s="36"/>
      <c r="D856" s="36"/>
      <c r="E856" s="55"/>
      <c r="F856" s="55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</row>
    <row r="857" spans="1:24" ht="12.75" customHeight="1">
      <c r="A857" s="36"/>
      <c r="B857" s="36"/>
      <c r="C857" s="36"/>
      <c r="D857" s="36"/>
      <c r="E857" s="55"/>
      <c r="F857" s="55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</row>
    <row r="858" spans="1:24" ht="12.75" customHeight="1">
      <c r="A858" s="36"/>
      <c r="B858" s="36"/>
      <c r="C858" s="36"/>
      <c r="D858" s="36"/>
      <c r="E858" s="55"/>
      <c r="F858" s="55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</row>
    <row r="859" spans="1:24" ht="12.75" customHeight="1">
      <c r="A859" s="36"/>
      <c r="B859" s="36"/>
      <c r="C859" s="36"/>
      <c r="D859" s="36"/>
      <c r="E859" s="55"/>
      <c r="F859" s="55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</row>
    <row r="860" spans="1:24" ht="12.75" customHeight="1">
      <c r="A860" s="36"/>
      <c r="B860" s="36"/>
      <c r="C860" s="36"/>
      <c r="D860" s="36"/>
      <c r="E860" s="55"/>
      <c r="F860" s="55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</row>
    <row r="861" spans="1:24" ht="12.75" customHeight="1">
      <c r="A861" s="36"/>
      <c r="B861" s="36"/>
      <c r="C861" s="36"/>
      <c r="D861" s="36"/>
      <c r="E861" s="55"/>
      <c r="F861" s="55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</row>
    <row r="862" spans="1:24" ht="12.75" customHeight="1">
      <c r="A862" s="36"/>
      <c r="B862" s="36"/>
      <c r="C862" s="36"/>
      <c r="D862" s="36"/>
      <c r="E862" s="55"/>
      <c r="F862" s="55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</row>
    <row r="863" spans="1:24" ht="12.75" customHeight="1">
      <c r="A863" s="36"/>
      <c r="B863" s="36"/>
      <c r="C863" s="36"/>
      <c r="D863" s="36"/>
      <c r="E863" s="55"/>
      <c r="F863" s="55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</row>
    <row r="864" spans="1:24" ht="12.75" customHeight="1">
      <c r="A864" s="36"/>
      <c r="B864" s="36"/>
      <c r="C864" s="36"/>
      <c r="D864" s="36"/>
      <c r="E864" s="55"/>
      <c r="F864" s="55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</row>
    <row r="865" spans="1:24" ht="12.75" customHeight="1">
      <c r="A865" s="36"/>
      <c r="B865" s="36"/>
      <c r="C865" s="36"/>
      <c r="D865" s="36"/>
      <c r="E865" s="55"/>
      <c r="F865" s="55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</row>
    <row r="866" spans="1:24" ht="12.75" customHeight="1">
      <c r="A866" s="36"/>
      <c r="B866" s="36"/>
      <c r="C866" s="36"/>
      <c r="D866" s="36"/>
      <c r="E866" s="55"/>
      <c r="F866" s="55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</row>
    <row r="867" spans="1:24" ht="12.75" customHeight="1">
      <c r="A867" s="36"/>
      <c r="B867" s="36"/>
      <c r="C867" s="36"/>
      <c r="D867" s="36"/>
      <c r="E867" s="55"/>
      <c r="F867" s="55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</row>
    <row r="868" spans="1:24" ht="12.75" customHeight="1">
      <c r="A868" s="36"/>
      <c r="B868" s="36"/>
      <c r="C868" s="36"/>
      <c r="D868" s="36"/>
      <c r="E868" s="55"/>
      <c r="F868" s="55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</row>
    <row r="869" spans="1:24" ht="12.75" customHeight="1">
      <c r="A869" s="36"/>
      <c r="B869" s="36"/>
      <c r="C869" s="36"/>
      <c r="D869" s="36"/>
      <c r="E869" s="55"/>
      <c r="F869" s="55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</row>
    <row r="870" spans="1:24" ht="12.75" customHeight="1">
      <c r="A870" s="36"/>
      <c r="B870" s="36"/>
      <c r="C870" s="36"/>
      <c r="D870" s="36"/>
      <c r="E870" s="55"/>
      <c r="F870" s="55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</row>
    <row r="871" spans="1:24" ht="12.75" customHeight="1">
      <c r="A871" s="36"/>
      <c r="B871" s="36"/>
      <c r="C871" s="36"/>
      <c r="D871" s="36"/>
      <c r="E871" s="55"/>
      <c r="F871" s="55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</row>
    <row r="872" spans="1:24" ht="12.75" customHeight="1">
      <c r="A872" s="36"/>
      <c r="B872" s="36"/>
      <c r="C872" s="36"/>
      <c r="D872" s="36"/>
      <c r="E872" s="55"/>
      <c r="F872" s="55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</row>
    <row r="873" spans="1:24" ht="12.75" customHeight="1">
      <c r="A873" s="36"/>
      <c r="B873" s="36"/>
      <c r="C873" s="36"/>
      <c r="D873" s="36"/>
      <c r="E873" s="55"/>
      <c r="F873" s="55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</row>
    <row r="874" spans="1:24" ht="12.75" customHeight="1">
      <c r="A874" s="36"/>
      <c r="B874" s="36"/>
      <c r="C874" s="36"/>
      <c r="D874" s="36"/>
      <c r="E874" s="55"/>
      <c r="F874" s="55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</row>
    <row r="875" spans="1:24" ht="12.75" customHeight="1">
      <c r="A875" s="36"/>
      <c r="B875" s="36"/>
      <c r="C875" s="36"/>
      <c r="D875" s="36"/>
      <c r="E875" s="55"/>
      <c r="F875" s="55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</row>
    <row r="876" spans="1:24" ht="12.75" customHeight="1">
      <c r="A876" s="36"/>
      <c r="B876" s="36"/>
      <c r="C876" s="36"/>
      <c r="D876" s="36"/>
      <c r="E876" s="55"/>
      <c r="F876" s="55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</row>
    <row r="877" spans="1:24" ht="12.75" customHeight="1">
      <c r="A877" s="36"/>
      <c r="B877" s="36"/>
      <c r="C877" s="36"/>
      <c r="D877" s="36"/>
      <c r="E877" s="55"/>
      <c r="F877" s="55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</row>
    <row r="878" spans="1:24" ht="12.75" customHeight="1">
      <c r="A878" s="36"/>
      <c r="B878" s="36"/>
      <c r="C878" s="36"/>
      <c r="D878" s="36"/>
      <c r="E878" s="55"/>
      <c r="F878" s="55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</row>
    <row r="879" spans="1:24" ht="12.75" customHeight="1">
      <c r="A879" s="36"/>
      <c r="B879" s="36"/>
      <c r="C879" s="36"/>
      <c r="D879" s="36"/>
      <c r="E879" s="55"/>
      <c r="F879" s="55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</row>
    <row r="880" spans="1:24" ht="12.75" customHeight="1">
      <c r="A880" s="36"/>
      <c r="B880" s="36"/>
      <c r="C880" s="36"/>
      <c r="D880" s="36"/>
      <c r="E880" s="55"/>
      <c r="F880" s="55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</row>
    <row r="881" spans="1:24" ht="12.75" customHeight="1">
      <c r="A881" s="36"/>
      <c r="B881" s="36"/>
      <c r="C881" s="36"/>
      <c r="D881" s="36"/>
      <c r="E881" s="55"/>
      <c r="F881" s="55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</row>
    <row r="882" spans="1:24" ht="12.75" customHeight="1">
      <c r="A882" s="36"/>
      <c r="B882" s="36"/>
      <c r="C882" s="36"/>
      <c r="D882" s="36"/>
      <c r="E882" s="55"/>
      <c r="F882" s="55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</row>
    <row r="883" spans="1:24" ht="12.75" customHeight="1">
      <c r="A883" s="36"/>
      <c r="B883" s="36"/>
      <c r="C883" s="36"/>
      <c r="D883" s="36"/>
      <c r="E883" s="55"/>
      <c r="F883" s="55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</row>
    <row r="884" spans="1:24" ht="12.75" customHeight="1">
      <c r="A884" s="36"/>
      <c r="B884" s="36"/>
      <c r="C884" s="36"/>
      <c r="D884" s="36"/>
      <c r="E884" s="55"/>
      <c r="F884" s="55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</row>
    <row r="885" spans="1:24" ht="12.75" customHeight="1">
      <c r="A885" s="36"/>
      <c r="B885" s="36"/>
      <c r="C885" s="36"/>
      <c r="D885" s="36"/>
      <c r="E885" s="55"/>
      <c r="F885" s="55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</row>
    <row r="886" spans="1:24" ht="12.75" customHeight="1">
      <c r="A886" s="36"/>
      <c r="B886" s="36"/>
      <c r="C886" s="36"/>
      <c r="D886" s="36"/>
      <c r="E886" s="55"/>
      <c r="F886" s="55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</row>
    <row r="887" spans="1:24" ht="12.75" customHeight="1">
      <c r="A887" s="36"/>
      <c r="B887" s="36"/>
      <c r="C887" s="36"/>
      <c r="D887" s="36"/>
      <c r="E887" s="55"/>
      <c r="F887" s="55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</row>
    <row r="888" spans="1:24" ht="12.75" customHeight="1">
      <c r="A888" s="36"/>
      <c r="B888" s="36"/>
      <c r="C888" s="36"/>
      <c r="D888" s="36"/>
      <c r="E888" s="55"/>
      <c r="F888" s="55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</row>
    <row r="889" spans="1:24" ht="12.75" customHeight="1">
      <c r="A889" s="36"/>
      <c r="B889" s="36"/>
      <c r="C889" s="36"/>
      <c r="D889" s="36"/>
      <c r="E889" s="55"/>
      <c r="F889" s="55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</row>
    <row r="890" spans="1:24" ht="12.75" customHeight="1">
      <c r="A890" s="36"/>
      <c r="B890" s="36"/>
      <c r="C890" s="36"/>
      <c r="D890" s="36"/>
      <c r="E890" s="55"/>
      <c r="F890" s="55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</row>
    <row r="891" spans="1:24" ht="12.75" customHeight="1">
      <c r="A891" s="36"/>
      <c r="B891" s="36"/>
      <c r="C891" s="36"/>
      <c r="D891" s="36"/>
      <c r="E891" s="55"/>
      <c r="F891" s="55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</row>
    <row r="892" spans="1:24" ht="12.75" customHeight="1">
      <c r="A892" s="36"/>
      <c r="B892" s="36"/>
      <c r="C892" s="36"/>
      <c r="D892" s="36"/>
      <c r="E892" s="55"/>
      <c r="F892" s="55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</row>
    <row r="893" spans="1:24" ht="12.75" customHeight="1">
      <c r="A893" s="36"/>
      <c r="B893" s="36"/>
      <c r="C893" s="36"/>
      <c r="D893" s="36"/>
      <c r="E893" s="55"/>
      <c r="F893" s="55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</row>
    <row r="894" spans="1:24" ht="12.75" customHeight="1">
      <c r="A894" s="36"/>
      <c r="B894" s="36"/>
      <c r="C894" s="36"/>
      <c r="D894" s="36"/>
      <c r="E894" s="55"/>
      <c r="F894" s="55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</row>
    <row r="895" spans="1:24" ht="12.75" customHeight="1">
      <c r="A895" s="36"/>
      <c r="B895" s="36"/>
      <c r="C895" s="36"/>
      <c r="D895" s="36"/>
      <c r="E895" s="55"/>
      <c r="F895" s="55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</row>
    <row r="896" spans="1:24" ht="12.75" customHeight="1">
      <c r="A896" s="36"/>
      <c r="B896" s="36"/>
      <c r="C896" s="36"/>
      <c r="D896" s="36"/>
      <c r="E896" s="55"/>
      <c r="F896" s="55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</row>
    <row r="897" spans="1:24" ht="12.75" customHeight="1">
      <c r="A897" s="36"/>
      <c r="B897" s="36"/>
      <c r="C897" s="36"/>
      <c r="D897" s="36"/>
      <c r="E897" s="55"/>
      <c r="F897" s="55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</row>
    <row r="898" spans="1:24" ht="12.75" customHeight="1">
      <c r="A898" s="36"/>
      <c r="B898" s="36"/>
      <c r="C898" s="36"/>
      <c r="D898" s="36"/>
      <c r="E898" s="55"/>
      <c r="F898" s="55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</row>
    <row r="899" spans="1:24" ht="12.75" customHeight="1">
      <c r="A899" s="36"/>
      <c r="B899" s="36"/>
      <c r="C899" s="36"/>
      <c r="D899" s="36"/>
      <c r="E899" s="55"/>
      <c r="F899" s="55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</row>
    <row r="900" spans="1:24" ht="12.75" customHeight="1">
      <c r="A900" s="36"/>
      <c r="B900" s="36"/>
      <c r="C900" s="36"/>
      <c r="D900" s="36"/>
      <c r="E900" s="55"/>
      <c r="F900" s="55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</row>
    <row r="901" spans="1:24" ht="12.75" customHeight="1">
      <c r="A901" s="36"/>
      <c r="B901" s="36"/>
      <c r="C901" s="36"/>
      <c r="D901" s="36"/>
      <c r="E901" s="55"/>
      <c r="F901" s="55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</row>
    <row r="902" spans="1:24" ht="12.75" customHeight="1">
      <c r="A902" s="36"/>
      <c r="B902" s="36"/>
      <c r="C902" s="36"/>
      <c r="D902" s="36"/>
      <c r="E902" s="55"/>
      <c r="F902" s="55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</row>
    <row r="903" spans="1:24" ht="12.75" customHeight="1">
      <c r="A903" s="36"/>
      <c r="B903" s="36"/>
      <c r="C903" s="36"/>
      <c r="D903" s="36"/>
      <c r="E903" s="55"/>
      <c r="F903" s="55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</row>
    <row r="904" spans="1:24" ht="12.75" customHeight="1">
      <c r="A904" s="36"/>
      <c r="B904" s="36"/>
      <c r="C904" s="36"/>
      <c r="D904" s="36"/>
      <c r="E904" s="55"/>
      <c r="F904" s="55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</row>
    <row r="905" spans="1:24" ht="12.75" customHeight="1">
      <c r="A905" s="36"/>
      <c r="B905" s="36"/>
      <c r="C905" s="36"/>
      <c r="D905" s="36"/>
      <c r="E905" s="55"/>
      <c r="F905" s="55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</row>
    <row r="906" spans="1:24" ht="12.75" customHeight="1">
      <c r="A906" s="36"/>
      <c r="B906" s="36"/>
      <c r="C906" s="36"/>
      <c r="D906" s="36"/>
      <c r="E906" s="55"/>
      <c r="F906" s="55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</row>
    <row r="907" spans="1:24" ht="12.75" customHeight="1">
      <c r="A907" s="36"/>
      <c r="B907" s="36"/>
      <c r="C907" s="36"/>
      <c r="D907" s="36"/>
      <c r="E907" s="55"/>
      <c r="F907" s="55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</row>
    <row r="908" spans="1:24" ht="12.75" customHeight="1">
      <c r="A908" s="36"/>
      <c r="B908" s="36"/>
      <c r="C908" s="36"/>
      <c r="D908" s="36"/>
      <c r="E908" s="55"/>
      <c r="F908" s="55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</row>
    <row r="909" spans="1:24" ht="12.75" customHeight="1">
      <c r="A909" s="36"/>
      <c r="B909" s="36"/>
      <c r="C909" s="36"/>
      <c r="D909" s="36"/>
      <c r="E909" s="55"/>
      <c r="F909" s="55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</row>
    <row r="910" spans="1:24" ht="12.75" customHeight="1">
      <c r="A910" s="36"/>
      <c r="B910" s="36"/>
      <c r="C910" s="36"/>
      <c r="D910" s="36"/>
      <c r="E910" s="55"/>
      <c r="F910" s="55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</row>
    <row r="911" spans="1:24" ht="12.75" customHeight="1">
      <c r="A911" s="36"/>
      <c r="B911" s="36"/>
      <c r="C911" s="36"/>
      <c r="D911" s="36"/>
      <c r="E911" s="55"/>
      <c r="F911" s="55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</row>
    <row r="912" spans="1:24" ht="12.75" customHeight="1">
      <c r="A912" s="36"/>
      <c r="B912" s="36"/>
      <c r="C912" s="36"/>
      <c r="D912" s="36"/>
      <c r="E912" s="55"/>
      <c r="F912" s="55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</row>
    <row r="913" spans="1:24" ht="12.75" customHeight="1">
      <c r="A913" s="36"/>
      <c r="B913" s="36"/>
      <c r="C913" s="36"/>
      <c r="D913" s="36"/>
      <c r="E913" s="55"/>
      <c r="F913" s="55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</row>
    <row r="914" spans="1:24" ht="12.75" customHeight="1">
      <c r="A914" s="36"/>
      <c r="B914" s="36"/>
      <c r="C914" s="36"/>
      <c r="D914" s="36"/>
      <c r="E914" s="55"/>
      <c r="F914" s="55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</row>
    <row r="915" spans="1:24" ht="12.75" customHeight="1">
      <c r="A915" s="36"/>
      <c r="B915" s="36"/>
      <c r="C915" s="36"/>
      <c r="D915" s="36"/>
      <c r="E915" s="55"/>
      <c r="F915" s="55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</row>
    <row r="916" spans="1:24" ht="12.75" customHeight="1">
      <c r="A916" s="36"/>
      <c r="B916" s="36"/>
      <c r="C916" s="36"/>
      <c r="D916" s="36"/>
      <c r="E916" s="55"/>
      <c r="F916" s="55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</row>
    <row r="917" spans="1:24" ht="12.75" customHeight="1">
      <c r="A917" s="36"/>
      <c r="B917" s="36"/>
      <c r="C917" s="36"/>
      <c r="D917" s="36"/>
      <c r="E917" s="55"/>
      <c r="F917" s="55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</row>
    <row r="918" spans="1:24" ht="12.75" customHeight="1">
      <c r="A918" s="36"/>
      <c r="B918" s="36"/>
      <c r="C918" s="36"/>
      <c r="D918" s="36"/>
      <c r="E918" s="55"/>
      <c r="F918" s="55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</row>
    <row r="919" spans="1:24" ht="12.75" customHeight="1">
      <c r="A919" s="36"/>
      <c r="B919" s="36"/>
      <c r="C919" s="36"/>
      <c r="D919" s="36"/>
      <c r="E919" s="55"/>
      <c r="F919" s="55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</row>
    <row r="920" spans="1:24" ht="12.75" customHeight="1">
      <c r="A920" s="36"/>
      <c r="B920" s="36"/>
      <c r="C920" s="36"/>
      <c r="D920" s="36"/>
      <c r="E920" s="55"/>
      <c r="F920" s="55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</row>
    <row r="921" spans="1:24" ht="12.75" customHeight="1">
      <c r="A921" s="36"/>
      <c r="B921" s="36"/>
      <c r="C921" s="36"/>
      <c r="D921" s="36"/>
      <c r="E921" s="55"/>
      <c r="F921" s="55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</row>
    <row r="922" spans="1:24" ht="12.75" customHeight="1">
      <c r="A922" s="36"/>
      <c r="B922" s="36"/>
      <c r="C922" s="36"/>
      <c r="D922" s="36"/>
      <c r="E922" s="55"/>
      <c r="F922" s="55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</row>
    <row r="923" spans="1:24" ht="12.75" customHeight="1">
      <c r="A923" s="36"/>
      <c r="B923" s="36"/>
      <c r="C923" s="36"/>
      <c r="D923" s="36"/>
      <c r="E923" s="55"/>
      <c r="F923" s="55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</row>
    <row r="924" spans="1:24" ht="12.75" customHeight="1">
      <c r="A924" s="36"/>
      <c r="B924" s="36"/>
      <c r="C924" s="36"/>
      <c r="D924" s="36"/>
      <c r="E924" s="55"/>
      <c r="F924" s="55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</row>
    <row r="925" spans="1:24" ht="12.75" customHeight="1">
      <c r="A925" s="36"/>
      <c r="B925" s="36"/>
      <c r="C925" s="36"/>
      <c r="D925" s="36"/>
      <c r="E925" s="55"/>
      <c r="F925" s="55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</row>
    <row r="926" spans="1:24" ht="12.75" customHeight="1">
      <c r="A926" s="36"/>
      <c r="B926" s="36"/>
      <c r="C926" s="36"/>
      <c r="D926" s="36"/>
      <c r="E926" s="55"/>
      <c r="F926" s="55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</row>
    <row r="927" spans="1:24" ht="12.75" customHeight="1">
      <c r="A927" s="36"/>
      <c r="B927" s="36"/>
      <c r="C927" s="36"/>
      <c r="D927" s="36"/>
      <c r="E927" s="55"/>
      <c r="F927" s="55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</row>
    <row r="928" spans="1:24" ht="12.75" customHeight="1">
      <c r="A928" s="36"/>
      <c r="B928" s="36"/>
      <c r="C928" s="36"/>
      <c r="D928" s="36"/>
      <c r="E928" s="55"/>
      <c r="F928" s="55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</row>
    <row r="929" spans="1:24" ht="12.75" customHeight="1">
      <c r="A929" s="36"/>
      <c r="B929" s="36"/>
      <c r="C929" s="36"/>
      <c r="D929" s="36"/>
      <c r="E929" s="55"/>
      <c r="F929" s="55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</row>
    <row r="930" spans="1:24" ht="12.75" customHeight="1">
      <c r="A930" s="36"/>
      <c r="B930" s="36"/>
      <c r="C930" s="36"/>
      <c r="D930" s="36"/>
      <c r="E930" s="55"/>
      <c r="F930" s="55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</row>
    <row r="931" spans="1:24" ht="12.75" customHeight="1">
      <c r="A931" s="36"/>
      <c r="B931" s="36"/>
      <c r="C931" s="36"/>
      <c r="D931" s="36"/>
      <c r="E931" s="55"/>
      <c r="F931" s="55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</row>
    <row r="932" spans="1:24" ht="12.75" customHeight="1">
      <c r="A932" s="36"/>
      <c r="B932" s="36"/>
      <c r="C932" s="36"/>
      <c r="D932" s="36"/>
      <c r="E932" s="55"/>
      <c r="F932" s="55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</row>
    <row r="933" spans="1:24" ht="12.75" customHeight="1">
      <c r="A933" s="36"/>
      <c r="B933" s="36"/>
      <c r="C933" s="36"/>
      <c r="D933" s="36"/>
      <c r="E933" s="55"/>
      <c r="F933" s="55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</row>
    <row r="934" spans="1:24" ht="12.75" customHeight="1">
      <c r="A934" s="36"/>
      <c r="B934" s="36"/>
      <c r="C934" s="36"/>
      <c r="D934" s="36"/>
      <c r="E934" s="55"/>
      <c r="F934" s="55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</row>
    <row r="935" spans="1:24" ht="12.75" customHeight="1">
      <c r="A935" s="36"/>
      <c r="B935" s="36"/>
      <c r="C935" s="36"/>
      <c r="D935" s="36"/>
      <c r="E935" s="55"/>
      <c r="F935" s="55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</row>
    <row r="936" spans="1:24" ht="12.75" customHeight="1">
      <c r="A936" s="36"/>
      <c r="B936" s="36"/>
      <c r="C936" s="36"/>
      <c r="D936" s="36"/>
      <c r="E936" s="55"/>
      <c r="F936" s="55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</row>
    <row r="937" spans="1:24" ht="12.75" customHeight="1">
      <c r="A937" s="36"/>
      <c r="B937" s="36"/>
      <c r="C937" s="36"/>
      <c r="D937" s="36"/>
      <c r="E937" s="55"/>
      <c r="F937" s="55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</row>
    <row r="938" spans="1:24" ht="12.75" customHeight="1">
      <c r="A938" s="36"/>
      <c r="B938" s="36"/>
      <c r="C938" s="36"/>
      <c r="D938" s="36"/>
      <c r="E938" s="55"/>
      <c r="F938" s="55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</row>
    <row r="939" spans="1:24" ht="12.75" customHeight="1">
      <c r="A939" s="36"/>
      <c r="B939" s="36"/>
      <c r="C939" s="36"/>
      <c r="D939" s="36"/>
      <c r="E939" s="55"/>
      <c r="F939" s="55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</row>
    <row r="940" spans="1:24" ht="12.75" customHeight="1">
      <c r="A940" s="36"/>
      <c r="B940" s="36"/>
      <c r="C940" s="36"/>
      <c r="D940" s="36"/>
      <c r="E940" s="55"/>
      <c r="F940" s="55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</row>
    <row r="941" spans="1:24" ht="12.75" customHeight="1">
      <c r="A941" s="36"/>
      <c r="B941" s="36"/>
      <c r="C941" s="36"/>
      <c r="D941" s="36"/>
      <c r="E941" s="55"/>
      <c r="F941" s="55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</row>
    <row r="942" spans="1:24" ht="12.75" customHeight="1">
      <c r="A942" s="36"/>
      <c r="B942" s="36"/>
      <c r="C942" s="36"/>
      <c r="D942" s="36"/>
      <c r="E942" s="55"/>
      <c r="F942" s="55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</row>
    <row r="943" spans="1:24" ht="12.75" customHeight="1">
      <c r="A943" s="36"/>
      <c r="B943" s="36"/>
      <c r="C943" s="36"/>
      <c r="D943" s="36"/>
      <c r="E943" s="55"/>
      <c r="F943" s="55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</row>
    <row r="944" spans="1:24" ht="12.75" customHeight="1">
      <c r="A944" s="36"/>
      <c r="B944" s="36"/>
      <c r="C944" s="36"/>
      <c r="D944" s="36"/>
      <c r="E944" s="55"/>
      <c r="F944" s="55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</row>
    <row r="945" spans="1:24" ht="12.75" customHeight="1">
      <c r="A945" s="36"/>
      <c r="B945" s="36"/>
      <c r="C945" s="36"/>
      <c r="D945" s="36"/>
      <c r="E945" s="55"/>
      <c r="F945" s="55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</row>
    <row r="946" spans="1:24" ht="12.75" customHeight="1">
      <c r="A946" s="36"/>
      <c r="B946" s="36"/>
      <c r="C946" s="36"/>
      <c r="D946" s="36"/>
      <c r="E946" s="55"/>
      <c r="F946" s="55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</row>
    <row r="947" spans="1:24" ht="12.75" customHeight="1">
      <c r="A947" s="36"/>
      <c r="B947" s="36"/>
      <c r="C947" s="36"/>
      <c r="D947" s="36"/>
      <c r="E947" s="55"/>
      <c r="F947" s="55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</row>
    <row r="948" spans="1:24" ht="12.75" customHeight="1">
      <c r="A948" s="36"/>
      <c r="B948" s="36"/>
      <c r="C948" s="36"/>
      <c r="D948" s="36"/>
      <c r="E948" s="55"/>
      <c r="F948" s="55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</row>
    <row r="949" spans="1:24" ht="12.75" customHeight="1">
      <c r="A949" s="36"/>
      <c r="B949" s="36"/>
      <c r="C949" s="36"/>
      <c r="D949" s="36"/>
      <c r="E949" s="55"/>
      <c r="F949" s="55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</row>
    <row r="950" spans="1:24" ht="12.75" customHeight="1">
      <c r="A950" s="36"/>
      <c r="B950" s="36"/>
      <c r="C950" s="36"/>
      <c r="D950" s="36"/>
      <c r="E950" s="55"/>
      <c r="F950" s="55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</row>
    <row r="951" spans="1:24" ht="12.75" customHeight="1">
      <c r="A951" s="36"/>
      <c r="B951" s="36"/>
      <c r="C951" s="36"/>
      <c r="D951" s="36"/>
      <c r="E951" s="55"/>
      <c r="F951" s="55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</row>
    <row r="952" spans="1:24" ht="12.75" customHeight="1">
      <c r="A952" s="36"/>
      <c r="B952" s="36"/>
      <c r="C952" s="36"/>
      <c r="D952" s="36"/>
      <c r="E952" s="55"/>
      <c r="F952" s="55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</row>
    <row r="953" spans="1:24" ht="12.75" customHeight="1">
      <c r="A953" s="36"/>
      <c r="B953" s="36"/>
      <c r="C953" s="36"/>
      <c r="D953" s="36"/>
      <c r="E953" s="55"/>
      <c r="F953" s="55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</row>
    <row r="954" spans="1:24" ht="12.75" customHeight="1">
      <c r="A954" s="36"/>
      <c r="B954" s="36"/>
      <c r="C954" s="36"/>
      <c r="D954" s="36"/>
      <c r="E954" s="55"/>
      <c r="F954" s="55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</row>
    <row r="955" spans="1:24" ht="12.75" customHeight="1">
      <c r="A955" s="36"/>
      <c r="B955" s="36"/>
      <c r="C955" s="36"/>
      <c r="D955" s="36"/>
      <c r="E955" s="55"/>
      <c r="F955" s="55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</row>
    <row r="956" spans="1:24" ht="12.75" customHeight="1">
      <c r="A956" s="36"/>
      <c r="B956" s="36"/>
      <c r="C956" s="36"/>
      <c r="D956" s="36"/>
      <c r="E956" s="55"/>
      <c r="F956" s="55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</row>
    <row r="957" spans="1:24" ht="12.75" customHeight="1">
      <c r="A957" s="36"/>
      <c r="B957" s="36"/>
      <c r="C957" s="36"/>
      <c r="D957" s="36"/>
      <c r="E957" s="55"/>
      <c r="F957" s="55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</row>
    <row r="958" spans="1:24" ht="12.75" customHeight="1">
      <c r="A958" s="36"/>
      <c r="B958" s="36"/>
      <c r="C958" s="36"/>
      <c r="D958" s="36"/>
      <c r="E958" s="55"/>
      <c r="F958" s="55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</row>
    <row r="959" spans="1:24" ht="12.75" customHeight="1">
      <c r="A959" s="36"/>
      <c r="B959" s="36"/>
      <c r="C959" s="36"/>
      <c r="D959" s="36"/>
      <c r="E959" s="55"/>
      <c r="F959" s="55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</row>
    <row r="960" spans="1:24" ht="12.75" customHeight="1">
      <c r="A960" s="36"/>
      <c r="B960" s="36"/>
      <c r="C960" s="36"/>
      <c r="D960" s="36"/>
      <c r="E960" s="55"/>
      <c r="F960" s="55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</row>
    <row r="961" spans="1:24" ht="12.75" customHeight="1">
      <c r="A961" s="36"/>
      <c r="B961" s="36"/>
      <c r="C961" s="36"/>
      <c r="D961" s="36"/>
      <c r="E961" s="55"/>
      <c r="F961" s="55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</row>
  </sheetData>
  <mergeCells count="5">
    <mergeCell ref="A1:G1"/>
    <mergeCell ref="A56:F56"/>
    <mergeCell ref="A57:F57"/>
    <mergeCell ref="A58:F58"/>
    <mergeCell ref="A59:F59"/>
  </mergeCells>
  <pageMargins left="0.39374999999999999" right="0.39374999999999999" top="0.78749999999999998" bottom="0.39374999999999999" header="0" footer="0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9D9D9"/>
    <pageSetUpPr fitToPage="1"/>
  </sheetPr>
  <dimension ref="A1:Z998"/>
  <sheetViews>
    <sheetView workbookViewId="0">
      <selection sqref="A1:I1"/>
    </sheetView>
  </sheetViews>
  <sheetFormatPr defaultColWidth="14.42578125" defaultRowHeight="15" customHeight="1"/>
  <cols>
    <col min="1" max="1" width="29.140625" customWidth="1"/>
    <col min="2" max="2" width="7.42578125" customWidth="1"/>
    <col min="4" max="4" width="11" customWidth="1"/>
    <col min="5" max="5" width="8.85546875" customWidth="1"/>
    <col min="6" max="6" width="13" customWidth="1"/>
    <col min="7" max="7" width="9.7109375" customWidth="1"/>
    <col min="8" max="9" width="12.5703125" customWidth="1"/>
    <col min="10" max="26" width="8.7109375" customWidth="1"/>
  </cols>
  <sheetData>
    <row r="1" spans="1:26" ht="18">
      <c r="A1" s="191" t="s">
        <v>326</v>
      </c>
      <c r="B1" s="192"/>
      <c r="C1" s="192"/>
      <c r="D1" s="192"/>
      <c r="E1" s="192"/>
      <c r="F1" s="192"/>
      <c r="G1" s="192"/>
      <c r="H1" s="192"/>
      <c r="I1" s="193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.75" customHeight="1">
      <c r="A2" s="182" t="s">
        <v>327</v>
      </c>
      <c r="B2" s="183"/>
      <c r="C2" s="183"/>
      <c r="D2" s="183"/>
      <c r="E2" s="183"/>
      <c r="F2" s="183"/>
      <c r="G2" s="183"/>
      <c r="H2" s="183"/>
      <c r="I2" s="19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51">
      <c r="A4" s="29" t="s">
        <v>328</v>
      </c>
      <c r="B4" s="29" t="s">
        <v>329</v>
      </c>
      <c r="C4" s="83" t="s">
        <v>330</v>
      </c>
      <c r="D4" s="29" t="s">
        <v>331</v>
      </c>
      <c r="E4" s="29" t="s">
        <v>332</v>
      </c>
      <c r="F4" s="84" t="s">
        <v>333</v>
      </c>
      <c r="G4" s="84" t="s">
        <v>334</v>
      </c>
      <c r="H4" s="84" t="s">
        <v>335</v>
      </c>
      <c r="I4" s="84" t="s">
        <v>336</v>
      </c>
      <c r="J4" s="26"/>
      <c r="K4" s="26"/>
      <c r="L4" s="26"/>
      <c r="M4" s="85"/>
      <c r="N4" s="85"/>
      <c r="O4" s="85"/>
      <c r="P4" s="85"/>
      <c r="Q4" s="85"/>
      <c r="R4" s="85"/>
      <c r="S4" s="85"/>
      <c r="T4" s="26"/>
      <c r="U4" s="26"/>
      <c r="V4" s="26"/>
      <c r="W4" s="26"/>
      <c r="X4" s="26"/>
      <c r="Y4" s="26"/>
      <c r="Z4" s="26"/>
    </row>
    <row r="5" spans="1:26" ht="14.25">
      <c r="A5" s="86" t="s">
        <v>337</v>
      </c>
      <c r="B5" s="87">
        <v>1</v>
      </c>
      <c r="C5" s="88">
        <v>160.56</v>
      </c>
      <c r="D5" s="89">
        <f t="shared" ref="D5:D9" si="0">AVERAGE(C5)</f>
        <v>160.56</v>
      </c>
      <c r="E5" s="89">
        <f t="shared" ref="E5:E9" si="1">D5*B5</f>
        <v>160.56</v>
      </c>
      <c r="F5" s="90">
        <f t="shared" ref="F5:F9" si="2">0.0025*E5</f>
        <v>0.40140000000000003</v>
      </c>
      <c r="G5" s="91">
        <v>60</v>
      </c>
      <c r="H5" s="90">
        <f t="shared" ref="H5:H9" si="3">IF(G5&lt;&gt;"",(E5)/G5,"")</f>
        <v>2.6760000000000002</v>
      </c>
      <c r="I5" s="90">
        <f t="shared" ref="I5:I9" si="4">F5+H5</f>
        <v>3.0774000000000004</v>
      </c>
      <c r="J5" s="26"/>
      <c r="K5" s="26"/>
      <c r="L5" s="26"/>
      <c r="M5" s="85"/>
      <c r="N5" s="85"/>
      <c r="O5" s="85"/>
      <c r="P5" s="85"/>
      <c r="Q5" s="85"/>
      <c r="R5" s="85"/>
      <c r="S5" s="85"/>
      <c r="T5" s="26"/>
      <c r="U5" s="26"/>
      <c r="V5" s="26"/>
      <c r="W5" s="26"/>
      <c r="X5" s="26"/>
      <c r="Y5" s="26"/>
      <c r="Z5" s="26"/>
    </row>
    <row r="6" spans="1:26" ht="14.25">
      <c r="A6" s="92" t="s">
        <v>338</v>
      </c>
      <c r="B6" s="87">
        <v>1</v>
      </c>
      <c r="C6" s="88">
        <v>155.75</v>
      </c>
      <c r="D6" s="89">
        <f t="shared" si="0"/>
        <v>155.75</v>
      </c>
      <c r="E6" s="89">
        <f t="shared" si="1"/>
        <v>155.75</v>
      </c>
      <c r="F6" s="90">
        <f t="shared" si="2"/>
        <v>0.38937500000000003</v>
      </c>
      <c r="G6" s="91">
        <v>60</v>
      </c>
      <c r="H6" s="90">
        <f t="shared" si="3"/>
        <v>2.5958333333333332</v>
      </c>
      <c r="I6" s="90">
        <f t="shared" si="4"/>
        <v>2.9852083333333335</v>
      </c>
      <c r="J6" s="26"/>
      <c r="K6" s="26"/>
      <c r="L6" s="26"/>
      <c r="M6" s="85"/>
      <c r="N6" s="85"/>
      <c r="O6" s="85"/>
      <c r="P6" s="85"/>
      <c r="Q6" s="85"/>
      <c r="R6" s="85"/>
      <c r="S6" s="85"/>
      <c r="T6" s="26"/>
      <c r="U6" s="26"/>
      <c r="V6" s="26"/>
      <c r="W6" s="26"/>
      <c r="X6" s="26"/>
      <c r="Y6" s="26"/>
      <c r="Z6" s="26"/>
    </row>
    <row r="7" spans="1:26" ht="25.5">
      <c r="A7" s="93" t="s">
        <v>339</v>
      </c>
      <c r="B7" s="94">
        <v>1</v>
      </c>
      <c r="C7" s="88">
        <v>1438.15</v>
      </c>
      <c r="D7" s="89">
        <f t="shared" si="0"/>
        <v>1438.15</v>
      </c>
      <c r="E7" s="89">
        <f t="shared" si="1"/>
        <v>1438.15</v>
      </c>
      <c r="F7" s="90">
        <f t="shared" si="2"/>
        <v>3.5953750000000002</v>
      </c>
      <c r="G7" s="91">
        <v>60</v>
      </c>
      <c r="H7" s="90">
        <f t="shared" si="3"/>
        <v>23.96916666666667</v>
      </c>
      <c r="I7" s="90">
        <f t="shared" si="4"/>
        <v>27.56454166666667</v>
      </c>
      <c r="J7" s="26"/>
      <c r="K7" s="26"/>
      <c r="L7" s="26"/>
      <c r="M7" s="85"/>
      <c r="N7" s="85"/>
      <c r="O7" s="85"/>
      <c r="P7" s="85"/>
      <c r="Q7" s="85"/>
      <c r="R7" s="85"/>
      <c r="S7" s="85"/>
      <c r="T7" s="26"/>
      <c r="U7" s="26"/>
      <c r="V7" s="26"/>
      <c r="W7" s="26"/>
      <c r="X7" s="26"/>
      <c r="Y7" s="26"/>
      <c r="Z7" s="26"/>
    </row>
    <row r="8" spans="1:26" ht="25.5">
      <c r="A8" s="93" t="s">
        <v>340</v>
      </c>
      <c r="B8" s="94">
        <v>1</v>
      </c>
      <c r="C8" s="88">
        <v>1477.55</v>
      </c>
      <c r="D8" s="89">
        <f t="shared" si="0"/>
        <v>1477.55</v>
      </c>
      <c r="E8" s="89">
        <f t="shared" si="1"/>
        <v>1477.55</v>
      </c>
      <c r="F8" s="90">
        <f t="shared" si="2"/>
        <v>3.6938749999999998</v>
      </c>
      <c r="G8" s="91">
        <v>60</v>
      </c>
      <c r="H8" s="90">
        <f t="shared" si="3"/>
        <v>24.625833333333333</v>
      </c>
      <c r="I8" s="90">
        <f t="shared" si="4"/>
        <v>28.319708333333331</v>
      </c>
      <c r="J8" s="26"/>
      <c r="K8" s="26"/>
      <c r="L8" s="26"/>
      <c r="M8" s="85"/>
      <c r="N8" s="85"/>
      <c r="O8" s="85"/>
      <c r="P8" s="85"/>
      <c r="Q8" s="85"/>
      <c r="R8" s="85"/>
      <c r="S8" s="85"/>
      <c r="T8" s="26"/>
      <c r="U8" s="26"/>
      <c r="V8" s="26"/>
      <c r="W8" s="26"/>
      <c r="X8" s="26"/>
      <c r="Y8" s="26"/>
      <c r="Z8" s="26"/>
    </row>
    <row r="9" spans="1:26" ht="76.5">
      <c r="A9" s="86" t="s">
        <v>341</v>
      </c>
      <c r="B9" s="87">
        <v>2</v>
      </c>
      <c r="C9" s="88">
        <v>1119.32</v>
      </c>
      <c r="D9" s="89">
        <f t="shared" si="0"/>
        <v>1119.32</v>
      </c>
      <c r="E9" s="89">
        <f t="shared" si="1"/>
        <v>2238.64</v>
      </c>
      <c r="F9" s="90">
        <f t="shared" si="2"/>
        <v>5.5965999999999996</v>
      </c>
      <c r="G9" s="91">
        <v>60</v>
      </c>
      <c r="H9" s="90">
        <f t="shared" si="3"/>
        <v>37.310666666666663</v>
      </c>
      <c r="I9" s="90">
        <f t="shared" si="4"/>
        <v>42.907266666666665</v>
      </c>
      <c r="J9" s="26"/>
      <c r="K9" s="26"/>
      <c r="L9" s="26"/>
      <c r="M9" s="85"/>
      <c r="N9" s="85"/>
      <c r="O9" s="85"/>
      <c r="P9" s="85"/>
      <c r="Q9" s="85"/>
      <c r="R9" s="85"/>
      <c r="S9" s="85"/>
      <c r="T9" s="26"/>
      <c r="U9" s="26"/>
      <c r="V9" s="26"/>
      <c r="W9" s="26"/>
      <c r="X9" s="26"/>
      <c r="Y9" s="26"/>
      <c r="Z9" s="26"/>
    </row>
    <row r="10" spans="1:26" ht="12.75" customHeight="1">
      <c r="A10" s="197" t="s">
        <v>324</v>
      </c>
      <c r="B10" s="158"/>
      <c r="C10" s="158"/>
      <c r="D10" s="158"/>
      <c r="E10" s="158"/>
      <c r="F10" s="158"/>
      <c r="G10" s="158"/>
      <c r="H10" s="159"/>
      <c r="I10" s="95">
        <f>SUM(I5:I9)</f>
        <v>104.854125</v>
      </c>
      <c r="J10" s="26"/>
      <c r="K10" s="26"/>
      <c r="L10" s="26"/>
      <c r="M10" s="85"/>
      <c r="N10" s="85"/>
      <c r="O10" s="85"/>
      <c r="P10" s="85"/>
      <c r="Q10" s="85"/>
      <c r="R10" s="85"/>
      <c r="S10" s="85"/>
      <c r="T10" s="26"/>
      <c r="U10" s="26"/>
      <c r="V10" s="26"/>
      <c r="W10" s="26"/>
      <c r="X10" s="26"/>
      <c r="Y10" s="26"/>
      <c r="Z10" s="26"/>
    </row>
    <row r="11" spans="1:26" ht="12.75" customHeight="1">
      <c r="A11" s="179" t="s">
        <v>241</v>
      </c>
      <c r="B11" s="143"/>
      <c r="C11" s="143"/>
      <c r="D11" s="143"/>
      <c r="E11" s="143"/>
      <c r="F11" s="143"/>
      <c r="G11" s="143"/>
      <c r="H11" s="144"/>
      <c r="I11" s="96">
        <f>I10*12</f>
        <v>1258.2494999999999</v>
      </c>
      <c r="J11" s="26"/>
      <c r="K11" s="26"/>
      <c r="L11" s="26"/>
      <c r="M11" s="85"/>
      <c r="N11" s="85"/>
      <c r="O11" s="85"/>
      <c r="P11" s="85"/>
      <c r="Q11" s="85"/>
      <c r="R11" s="85"/>
      <c r="S11" s="85"/>
      <c r="T11" s="26"/>
      <c r="U11" s="26"/>
      <c r="V11" s="26"/>
      <c r="W11" s="26"/>
      <c r="X11" s="26"/>
      <c r="Y11" s="26"/>
      <c r="Z11" s="26"/>
    </row>
    <row r="12" spans="1:26" ht="12.75" customHeight="1">
      <c r="A12" s="179" t="s">
        <v>325</v>
      </c>
      <c r="B12" s="143"/>
      <c r="C12" s="143"/>
      <c r="D12" s="143"/>
      <c r="E12" s="143"/>
      <c r="F12" s="143"/>
      <c r="G12" s="143"/>
      <c r="H12" s="144"/>
      <c r="I12" s="96">
        <f>I10/'cálculo m²'!K3</f>
        <v>20.980175632870772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>
      <c r="A13" s="181" t="s">
        <v>243</v>
      </c>
      <c r="B13" s="143"/>
      <c r="C13" s="143"/>
      <c r="D13" s="143"/>
      <c r="E13" s="143"/>
      <c r="F13" s="143"/>
      <c r="G13" s="143"/>
      <c r="H13" s="144"/>
      <c r="I13" s="97">
        <f>I12-(0.0925*I12)</f>
        <v>19.039509386830225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</sheetData>
  <mergeCells count="6">
    <mergeCell ref="A13:H13"/>
    <mergeCell ref="A1:I1"/>
    <mergeCell ref="A2:I2"/>
    <mergeCell ref="A10:H10"/>
    <mergeCell ref="A11:H11"/>
    <mergeCell ref="A12:H12"/>
  </mergeCells>
  <pageMargins left="0.51180555555555496" right="0.51180555555555496" top="0.78749999999999998" bottom="0.78749999999999998" header="0" footer="0"/>
  <pageSetup paperSize="9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Q1011"/>
  <sheetViews>
    <sheetView topLeftCell="A10" workbookViewId="0">
      <selection activeCell="N8" sqref="N8"/>
    </sheetView>
  </sheetViews>
  <sheetFormatPr defaultColWidth="14.42578125" defaultRowHeight="15" customHeight="1"/>
  <cols>
    <col min="1" max="1" width="28.42578125" customWidth="1"/>
    <col min="2" max="2" width="8.7109375" bestFit="1" customWidth="1"/>
    <col min="3" max="3" width="15.7109375" customWidth="1"/>
    <col min="4" max="4" width="11.7109375" customWidth="1"/>
    <col min="5" max="6" width="11.42578125" customWidth="1"/>
    <col min="7" max="7" width="12.140625" customWidth="1"/>
    <col min="8" max="8" width="10.7109375" customWidth="1"/>
    <col min="9" max="9" width="11" customWidth="1"/>
    <col min="10" max="10" width="10.140625" customWidth="1"/>
    <col min="11" max="11" width="7.5703125" customWidth="1"/>
    <col min="12" max="12" width="11.5703125" customWidth="1"/>
  </cols>
  <sheetData>
    <row r="1" spans="1:17" ht="18">
      <c r="A1" s="142" t="s">
        <v>342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7" ht="15" customHeight="1">
      <c r="B2" s="98"/>
      <c r="C2" s="24"/>
      <c r="F2" s="24"/>
      <c r="K2" s="24"/>
    </row>
    <row r="3" spans="1:17">
      <c r="A3" s="204" t="s">
        <v>343</v>
      </c>
      <c r="B3" s="143"/>
      <c r="C3" s="143"/>
      <c r="D3" s="143"/>
      <c r="E3" s="143"/>
      <c r="F3" s="143"/>
      <c r="G3" s="143"/>
      <c r="H3" s="143"/>
      <c r="I3" s="143"/>
      <c r="J3" s="144"/>
      <c r="K3" s="205">
        <f>SUM(SUM(H8:H28))</f>
        <v>4.9977715551493951</v>
      </c>
      <c r="L3" s="144"/>
    </row>
    <row r="4" spans="1:17">
      <c r="A4" s="204" t="s">
        <v>344</v>
      </c>
      <c r="B4" s="143"/>
      <c r="C4" s="143"/>
      <c r="D4" s="143"/>
      <c r="E4" s="143"/>
      <c r="F4" s="143"/>
      <c r="G4" s="143"/>
      <c r="H4" s="143"/>
      <c r="I4" s="143"/>
      <c r="J4" s="144"/>
      <c r="K4" s="205">
        <f>SUM(L8:L28)</f>
        <v>20618.92058847837</v>
      </c>
      <c r="L4" s="144"/>
    </row>
    <row r="5" spans="1:17">
      <c r="A5" s="204" t="s">
        <v>345</v>
      </c>
      <c r="B5" s="143"/>
      <c r="C5" s="143"/>
      <c r="D5" s="143"/>
      <c r="E5" s="143"/>
      <c r="F5" s="143"/>
      <c r="G5" s="143"/>
      <c r="H5" s="143"/>
      <c r="I5" s="143"/>
      <c r="J5" s="144"/>
      <c r="K5" s="205">
        <f>K4*12</f>
        <v>247427.04706174042</v>
      </c>
      <c r="L5" s="144"/>
    </row>
    <row r="6" spans="1:17" ht="15" customHeight="1">
      <c r="B6" s="98"/>
      <c r="C6" s="24"/>
      <c r="F6" s="24"/>
      <c r="K6" s="24"/>
    </row>
    <row r="7" spans="1:17" ht="33.75">
      <c r="A7" s="99" t="s">
        <v>346</v>
      </c>
      <c r="B7" s="100" t="s">
        <v>347</v>
      </c>
      <c r="C7" s="101"/>
      <c r="D7" s="100" t="s">
        <v>348</v>
      </c>
      <c r="E7" s="100" t="s">
        <v>349</v>
      </c>
      <c r="F7" s="100" t="s">
        <v>350</v>
      </c>
      <c r="G7" s="100" t="s">
        <v>351</v>
      </c>
      <c r="H7" s="100" t="s">
        <v>352</v>
      </c>
      <c r="I7" s="100" t="s">
        <v>353</v>
      </c>
      <c r="J7" s="100" t="s">
        <v>354</v>
      </c>
      <c r="K7" s="100" t="s">
        <v>355</v>
      </c>
      <c r="L7" s="102" t="s">
        <v>356</v>
      </c>
      <c r="O7" s="103"/>
    </row>
    <row r="8" spans="1:17" ht="31.5" customHeight="1">
      <c r="A8" s="200" t="s">
        <v>357</v>
      </c>
      <c r="B8" s="201">
        <v>516.15</v>
      </c>
      <c r="C8" s="105" t="s">
        <v>358</v>
      </c>
      <c r="D8" s="105">
        <v>800</v>
      </c>
      <c r="E8" s="106">
        <f>1/D8</f>
        <v>1.25E-3</v>
      </c>
      <c r="F8" s="107">
        <v>128</v>
      </c>
      <c r="G8" s="106">
        <f t="shared" ref="G8:G9" si="0">F8*(1/188.76)*E8</f>
        <v>8.4763721127357507E-4</v>
      </c>
      <c r="H8" s="108">
        <f>G8*B8</f>
        <v>0.43750794659885578</v>
      </c>
      <c r="I8" s="108">
        <f>Serviço!D153</f>
        <v>4018.1779334462963</v>
      </c>
      <c r="J8" s="108">
        <f t="shared" ref="J8:J29" si="1">I8*G8</f>
        <v>3.4059571379074356</v>
      </c>
      <c r="K8" s="206">
        <f>J8+J9</f>
        <v>3.534213587920136</v>
      </c>
      <c r="L8" s="207">
        <f>B8*K8</f>
        <v>1824.1843434049781</v>
      </c>
      <c r="O8" s="109"/>
    </row>
    <row r="9" spans="1:17" ht="31.5" customHeight="1">
      <c r="A9" s="199"/>
      <c r="B9" s="202"/>
      <c r="C9" s="110" t="s">
        <v>359</v>
      </c>
      <c r="D9" s="110">
        <v>800</v>
      </c>
      <c r="E9" s="111">
        <f>1/(30*D9)</f>
        <v>4.1666666666666665E-5</v>
      </c>
      <c r="F9" s="112">
        <v>128</v>
      </c>
      <c r="G9" s="111">
        <f t="shared" si="0"/>
        <v>2.8254573709119166E-5</v>
      </c>
      <c r="H9" s="113">
        <f>G9*B8</f>
        <v>1.4583598219961857E-2</v>
      </c>
      <c r="I9" s="113">
        <f>'Serviço Líder'!D153</f>
        <v>4539.3164070744906</v>
      </c>
      <c r="J9" s="113">
        <f t="shared" si="1"/>
        <v>0.12825645001270017</v>
      </c>
      <c r="K9" s="202"/>
      <c r="L9" s="208"/>
      <c r="M9" s="24"/>
      <c r="N9" s="24"/>
      <c r="O9" s="103"/>
      <c r="P9" s="114"/>
      <c r="Q9" s="24"/>
    </row>
    <row r="10" spans="1:17" ht="44.25" customHeight="1">
      <c r="A10" s="198" t="s">
        <v>360</v>
      </c>
      <c r="B10" s="209">
        <f>163.42+242.25+249.33</f>
        <v>655</v>
      </c>
      <c r="C10" s="115" t="s">
        <v>358</v>
      </c>
      <c r="D10" s="115">
        <v>800</v>
      </c>
      <c r="E10" s="116">
        <f>1/D10</f>
        <v>1.25E-3</v>
      </c>
      <c r="F10" s="117">
        <v>81</v>
      </c>
      <c r="G10" s="116">
        <f t="shared" ref="G10:G11" si="2">F10*(1/188.76)*E10</f>
        <v>5.3639542275905915E-4</v>
      </c>
      <c r="H10" s="118">
        <f>G10*B10</f>
        <v>0.35133900190718376</v>
      </c>
      <c r="I10" s="118">
        <f>Serviço!D153</f>
        <v>4018.1779334462963</v>
      </c>
      <c r="J10" s="118">
        <f t="shared" si="1"/>
        <v>2.1553322513320485</v>
      </c>
      <c r="K10" s="210">
        <f>J10+J11</f>
        <v>2.2364945361057105</v>
      </c>
      <c r="L10" s="211">
        <f>B10*K10</f>
        <v>1464.9039211492404</v>
      </c>
      <c r="O10" s="109"/>
    </row>
    <row r="11" spans="1:17" ht="31.5" customHeight="1">
      <c r="A11" s="199"/>
      <c r="B11" s="202"/>
      <c r="C11" s="119" t="s">
        <v>359</v>
      </c>
      <c r="D11" s="119">
        <v>800</v>
      </c>
      <c r="E11" s="120">
        <f>1/(30*D11)</f>
        <v>4.1666666666666665E-5</v>
      </c>
      <c r="F11" s="121">
        <v>81</v>
      </c>
      <c r="G11" s="120">
        <f t="shared" si="2"/>
        <v>1.7879847425301971E-5</v>
      </c>
      <c r="H11" s="122">
        <f>G11*B10</f>
        <v>1.1711300063572792E-2</v>
      </c>
      <c r="I11" s="122">
        <f>'Serviço Líder'!D153</f>
        <v>4539.3164070744906</v>
      </c>
      <c r="J11" s="122">
        <f t="shared" si="1"/>
        <v>8.116228477366183E-2</v>
      </c>
      <c r="K11" s="202"/>
      <c r="L11" s="208"/>
      <c r="M11" s="24"/>
      <c r="N11" s="24"/>
      <c r="O11" s="109"/>
      <c r="P11" s="114"/>
      <c r="Q11" s="24"/>
    </row>
    <row r="12" spans="1:17" ht="31.5" customHeight="1">
      <c r="A12" s="200" t="s">
        <v>369</v>
      </c>
      <c r="B12" s="201">
        <v>1535.25</v>
      </c>
      <c r="C12" s="105" t="s">
        <v>358</v>
      </c>
      <c r="D12" s="105">
        <v>800</v>
      </c>
      <c r="E12" s="106">
        <f>1/D12</f>
        <v>1.25E-3</v>
      </c>
      <c r="F12" s="107">
        <v>198</v>
      </c>
      <c r="G12" s="106">
        <f t="shared" ref="G12:G13" si="3">F12*(1/188.76)*E12</f>
        <v>1.3111888111888112E-3</v>
      </c>
      <c r="H12" s="108">
        <f>G12*B12</f>
        <v>2.0130026223776225</v>
      </c>
      <c r="I12" s="108">
        <f>Serviço!D153</f>
        <v>4018.1779334462963</v>
      </c>
      <c r="J12" s="108">
        <f t="shared" si="1"/>
        <v>5.2685899477005638</v>
      </c>
      <c r="K12" s="206">
        <f>J12+J13</f>
        <v>5.4669866438139589</v>
      </c>
      <c r="L12" s="207">
        <f>B12*K12</f>
        <v>8393.1912449153806</v>
      </c>
      <c r="O12" s="109"/>
    </row>
    <row r="13" spans="1:17" ht="31.5" customHeight="1">
      <c r="A13" s="199"/>
      <c r="B13" s="202"/>
      <c r="C13" s="110" t="s">
        <v>359</v>
      </c>
      <c r="D13" s="110">
        <v>800</v>
      </c>
      <c r="E13" s="111">
        <f>1/(30*D13)</f>
        <v>4.1666666666666665E-5</v>
      </c>
      <c r="F13" s="112">
        <v>198</v>
      </c>
      <c r="G13" s="111">
        <f t="shared" si="3"/>
        <v>4.3706293706293706E-5</v>
      </c>
      <c r="H13" s="113">
        <f>G13*B12</f>
        <v>6.7100087412587411E-2</v>
      </c>
      <c r="I13" s="113">
        <f>'Serviço Líder'!D153</f>
        <v>4539.3164070744906</v>
      </c>
      <c r="J13" s="113">
        <f t="shared" si="1"/>
        <v>0.19839669611339555</v>
      </c>
      <c r="K13" s="202"/>
      <c r="L13" s="208"/>
      <c r="M13" s="24"/>
      <c r="N13" s="24"/>
      <c r="O13" s="109"/>
      <c r="P13" s="114"/>
      <c r="Q13" s="24"/>
    </row>
    <row r="14" spans="1:17" ht="31.5" customHeight="1">
      <c r="A14" s="198" t="s">
        <v>361</v>
      </c>
      <c r="B14" s="203">
        <v>304.55</v>
      </c>
      <c r="C14" s="123" t="s">
        <v>358</v>
      </c>
      <c r="D14" s="115">
        <v>1000</v>
      </c>
      <c r="E14" s="124">
        <f>1/D14</f>
        <v>1E-3</v>
      </c>
      <c r="F14" s="125">
        <v>18</v>
      </c>
      <c r="G14" s="124">
        <f>F14*(1/188.76)*E14</f>
        <v>9.535918626827719E-5</v>
      </c>
      <c r="H14" s="126">
        <f>G14*B14</f>
        <v>2.9041640178003821E-2</v>
      </c>
      <c r="I14" s="126">
        <f>Serviço!D153</f>
        <v>4018.1779334462963</v>
      </c>
      <c r="J14" s="126">
        <f t="shared" si="1"/>
        <v>0.38317017801458647</v>
      </c>
      <c r="K14" s="210">
        <f>J14+J15</f>
        <v>0.81603569680744958</v>
      </c>
      <c r="L14" s="211">
        <f>B14*K14</f>
        <v>248.52367146270879</v>
      </c>
      <c r="O14" s="109"/>
    </row>
    <row r="15" spans="1:17" ht="31.5" customHeight="1">
      <c r="A15" s="199"/>
      <c r="B15" s="202"/>
      <c r="C15" s="127" t="s">
        <v>359</v>
      </c>
      <c r="D15" s="119">
        <v>1000</v>
      </c>
      <c r="E15" s="128">
        <f>1/(30*D15)</f>
        <v>3.3333333333333335E-5</v>
      </c>
      <c r="F15" s="129">
        <v>18</v>
      </c>
      <c r="G15" s="128">
        <f>F14*(1/188.76)*E14</f>
        <v>9.535918626827719E-5</v>
      </c>
      <c r="H15" s="130">
        <f>G15*B14</f>
        <v>2.9041640178003821E-2</v>
      </c>
      <c r="I15" s="130">
        <f>'Serviço Líder'!D153</f>
        <v>4539.3164070744906</v>
      </c>
      <c r="J15" s="130">
        <f t="shared" si="1"/>
        <v>0.43286551879286311</v>
      </c>
      <c r="K15" s="202"/>
      <c r="L15" s="208"/>
      <c r="M15" s="24"/>
      <c r="N15" s="24"/>
      <c r="O15" s="109"/>
      <c r="P15" s="114"/>
      <c r="Q15" s="24"/>
    </row>
    <row r="16" spans="1:17" ht="31.5" customHeight="1">
      <c r="A16" s="200" t="s">
        <v>362</v>
      </c>
      <c r="B16" s="201">
        <v>891.63</v>
      </c>
      <c r="C16" s="105" t="s">
        <v>358</v>
      </c>
      <c r="D16" s="131">
        <v>1000</v>
      </c>
      <c r="E16" s="106">
        <f>1/D16</f>
        <v>1E-3</v>
      </c>
      <c r="F16" s="107">
        <v>48</v>
      </c>
      <c r="G16" s="106">
        <f t="shared" ref="G16:G17" si="4">F16*(1/188.76)*E16</f>
        <v>2.5429116338207249E-4</v>
      </c>
      <c r="H16" s="108">
        <f>G16*B16</f>
        <v>0.2267336300063573</v>
      </c>
      <c r="I16" s="108">
        <f>Serviço!D153</f>
        <v>4018.1779334462963</v>
      </c>
      <c r="J16" s="108">
        <f t="shared" si="1"/>
        <v>1.0217871413722306</v>
      </c>
      <c r="K16" s="206">
        <f>J16+J17</f>
        <v>1.0602640763760407</v>
      </c>
      <c r="L16" s="207">
        <f>B16*K16</f>
        <v>945.36325841916914</v>
      </c>
      <c r="O16" s="109"/>
    </row>
    <row r="17" spans="1:17" ht="31.5" customHeight="1">
      <c r="A17" s="199"/>
      <c r="B17" s="202"/>
      <c r="C17" s="110" t="s">
        <v>359</v>
      </c>
      <c r="D17" s="132">
        <v>1000</v>
      </c>
      <c r="E17" s="111">
        <f>1/(30*D17)</f>
        <v>3.3333333333333335E-5</v>
      </c>
      <c r="F17" s="112">
        <v>48</v>
      </c>
      <c r="G17" s="111">
        <f t="shared" si="4"/>
        <v>8.4763721127357492E-6</v>
      </c>
      <c r="H17" s="113">
        <f>G17*B16</f>
        <v>7.5577876668785756E-3</v>
      </c>
      <c r="I17" s="113">
        <f>'Serviço Líder'!D153</f>
        <v>4539.3164070744906</v>
      </c>
      <c r="J17" s="113">
        <f t="shared" si="1"/>
        <v>3.8476935003810053E-2</v>
      </c>
      <c r="K17" s="202"/>
      <c r="L17" s="208"/>
      <c r="M17" s="24"/>
      <c r="N17" s="24"/>
      <c r="O17" s="24"/>
      <c r="P17" s="24"/>
      <c r="Q17" s="24"/>
    </row>
    <row r="18" spans="1:17" ht="31.5" customHeight="1">
      <c r="A18" s="198" t="s">
        <v>363</v>
      </c>
      <c r="B18" s="203">
        <f>28.72+80.46</f>
        <v>109.17999999999999</v>
      </c>
      <c r="C18" s="123" t="s">
        <v>358</v>
      </c>
      <c r="D18" s="133">
        <v>300</v>
      </c>
      <c r="E18" s="124">
        <f>1/D18</f>
        <v>3.3333333333333335E-3</v>
      </c>
      <c r="F18" s="125">
        <v>144</v>
      </c>
      <c r="G18" s="124">
        <f>F18*(1/188.76)*E18</f>
        <v>2.5429116338207252E-3</v>
      </c>
      <c r="H18" s="126">
        <f>G18*B18</f>
        <v>0.27763509218054677</v>
      </c>
      <c r="I18" s="126">
        <f>'Serviço Insalubridade'!D154</f>
        <v>4975.1442972314462</v>
      </c>
      <c r="J18" s="134">
        <f t="shared" si="1"/>
        <v>12.651352313366681</v>
      </c>
      <c r="K18" s="210">
        <f>J18+J19</f>
        <v>24.194432814509696</v>
      </c>
      <c r="L18" s="211">
        <f>B18*K18</f>
        <v>2641.5481746881683</v>
      </c>
    </row>
    <row r="19" spans="1:17" ht="31.5" customHeight="1">
      <c r="A19" s="199"/>
      <c r="B19" s="202"/>
      <c r="C19" s="127" t="s">
        <v>359</v>
      </c>
      <c r="D19" s="135">
        <v>300</v>
      </c>
      <c r="E19" s="128">
        <f>1/(30*D19)</f>
        <v>1.1111111111111112E-4</v>
      </c>
      <c r="F19" s="129">
        <v>144</v>
      </c>
      <c r="G19" s="128">
        <f>F18*(1/188.76)*E18</f>
        <v>2.5429116338207252E-3</v>
      </c>
      <c r="H19" s="130">
        <f>G19*B18</f>
        <v>0.27763509218054677</v>
      </c>
      <c r="I19" s="130">
        <f>'Serviço Líder'!D153</f>
        <v>4539.3164070744906</v>
      </c>
      <c r="J19" s="136">
        <f t="shared" si="1"/>
        <v>11.543080501143017</v>
      </c>
      <c r="K19" s="202"/>
      <c r="L19" s="208"/>
      <c r="M19" s="24"/>
      <c r="N19" s="24"/>
      <c r="O19" s="109"/>
      <c r="P19" s="24"/>
      <c r="Q19" s="24"/>
    </row>
    <row r="20" spans="1:17" ht="45.75" customHeight="1">
      <c r="A20" s="200" t="s">
        <v>364</v>
      </c>
      <c r="B20" s="201">
        <v>1029.0899999999999</v>
      </c>
      <c r="C20" s="105" t="s">
        <v>358</v>
      </c>
      <c r="D20" s="131">
        <v>2000</v>
      </c>
      <c r="E20" s="106">
        <f>1/D20</f>
        <v>5.0000000000000001E-4</v>
      </c>
      <c r="F20" s="107">
        <v>40.5</v>
      </c>
      <c r="G20" s="106">
        <f t="shared" ref="G20:G25" si="5">F20*(1/188.76)*E20</f>
        <v>1.0727908455181183E-4</v>
      </c>
      <c r="H20" s="108">
        <f>G20*B20</f>
        <v>0.11039983312142403</v>
      </c>
      <c r="I20" s="108">
        <f>Serviço!D153</f>
        <v>4018.1779334462963</v>
      </c>
      <c r="J20" s="108">
        <f t="shared" si="1"/>
        <v>0.43106645026640972</v>
      </c>
      <c r="K20" s="206">
        <f>J20+J21</f>
        <v>0.44729890722114207</v>
      </c>
      <c r="L20" s="207">
        <f>B20*K20</f>
        <v>460.31083243220507</v>
      </c>
      <c r="O20" s="109"/>
    </row>
    <row r="21" spans="1:17" ht="31.5" customHeight="1">
      <c r="A21" s="199"/>
      <c r="B21" s="202"/>
      <c r="C21" s="110" t="s">
        <v>359</v>
      </c>
      <c r="D21" s="132">
        <v>2000</v>
      </c>
      <c r="E21" s="111">
        <f>1/(30*D21)</f>
        <v>1.6666666666666667E-5</v>
      </c>
      <c r="F21" s="112">
        <v>40.5</v>
      </c>
      <c r="G21" s="111">
        <f t="shared" si="5"/>
        <v>3.5759694850603946E-6</v>
      </c>
      <c r="H21" s="113">
        <f>G21*B20</f>
        <v>3.6799944373808011E-3</v>
      </c>
      <c r="I21" s="113">
        <f>'Serviço Líder'!D153</f>
        <v>4539.3164070744906</v>
      </c>
      <c r="J21" s="113">
        <f t="shared" si="1"/>
        <v>1.6232456954732365E-2</v>
      </c>
      <c r="K21" s="202"/>
      <c r="L21" s="208"/>
      <c r="M21" s="24"/>
      <c r="N21" s="24"/>
      <c r="O21" s="109"/>
      <c r="P21" s="24"/>
      <c r="Q21" s="24"/>
    </row>
    <row r="22" spans="1:17" ht="31.5" customHeight="1">
      <c r="A22" s="198" t="s">
        <v>365</v>
      </c>
      <c r="B22" s="203">
        <v>1983</v>
      </c>
      <c r="C22" s="123" t="s">
        <v>358</v>
      </c>
      <c r="D22" s="133">
        <v>2000</v>
      </c>
      <c r="E22" s="124">
        <f>1/D22</f>
        <v>5.0000000000000001E-4</v>
      </c>
      <c r="F22" s="125">
        <v>36</v>
      </c>
      <c r="G22" s="124">
        <f t="shared" si="5"/>
        <v>9.535918626827719E-5</v>
      </c>
      <c r="H22" s="126">
        <f>G22*B22</f>
        <v>0.18909726636999366</v>
      </c>
      <c r="I22" s="126">
        <f>Serviço!D153</f>
        <v>4018.1779334462963</v>
      </c>
      <c r="J22" s="126">
        <f t="shared" si="1"/>
        <v>0.38317017801458647</v>
      </c>
      <c r="K22" s="210">
        <f>J22+J23</f>
        <v>0.39759902864101526</v>
      </c>
      <c r="L22" s="211">
        <f>B22*K22</f>
        <v>788.4388737951333</v>
      </c>
    </row>
    <row r="23" spans="1:17" ht="31.5" customHeight="1">
      <c r="A23" s="199"/>
      <c r="B23" s="202"/>
      <c r="C23" s="127" t="s">
        <v>359</v>
      </c>
      <c r="D23" s="135">
        <v>2000</v>
      </c>
      <c r="E23" s="128">
        <f>1/(30*D23)</f>
        <v>1.6666666666666667E-5</v>
      </c>
      <c r="F23" s="129">
        <v>36</v>
      </c>
      <c r="G23" s="128">
        <f t="shared" si="5"/>
        <v>3.1786395422759066E-6</v>
      </c>
      <c r="H23" s="130">
        <f>G23*B22</f>
        <v>6.303242212333123E-3</v>
      </c>
      <c r="I23" s="130">
        <f>'Serviço Líder'!D153</f>
        <v>4539.3164070744906</v>
      </c>
      <c r="J23" s="130">
        <f t="shared" si="1"/>
        <v>1.4428850626428772E-2</v>
      </c>
      <c r="K23" s="202"/>
      <c r="L23" s="208"/>
      <c r="M23" s="24"/>
      <c r="N23" s="24"/>
      <c r="O23" s="24"/>
      <c r="P23" s="24"/>
      <c r="Q23" s="24"/>
    </row>
    <row r="24" spans="1:17" ht="31.5" customHeight="1">
      <c r="A24" s="200" t="s">
        <v>366</v>
      </c>
      <c r="B24" s="201">
        <v>2533</v>
      </c>
      <c r="C24" s="105" t="s">
        <v>358</v>
      </c>
      <c r="D24" s="137">
        <v>2000</v>
      </c>
      <c r="E24" s="106">
        <f>1/D24</f>
        <v>5.0000000000000001E-4</v>
      </c>
      <c r="F24" s="107">
        <v>54</v>
      </c>
      <c r="G24" s="106">
        <f t="shared" si="5"/>
        <v>1.4303877940241577E-4</v>
      </c>
      <c r="H24" s="108">
        <f>G24*B24</f>
        <v>0.36231722822631912</v>
      </c>
      <c r="I24" s="108">
        <f>Serviço!D153</f>
        <v>4018.1779334462963</v>
      </c>
      <c r="J24" s="108">
        <f t="shared" si="1"/>
        <v>0.57475526702187962</v>
      </c>
      <c r="K24" s="206">
        <f>J24+J25</f>
        <v>0.59639854296152273</v>
      </c>
      <c r="L24" s="207">
        <f>B24*K24</f>
        <v>1510.6775093215372</v>
      </c>
    </row>
    <row r="25" spans="1:17" ht="31.5" customHeight="1">
      <c r="A25" s="199"/>
      <c r="B25" s="202"/>
      <c r="C25" s="110" t="s">
        <v>359</v>
      </c>
      <c r="D25" s="138">
        <v>2000</v>
      </c>
      <c r="E25" s="111">
        <f>1/(30*D25)</f>
        <v>1.6666666666666667E-5</v>
      </c>
      <c r="F25" s="112">
        <v>54</v>
      </c>
      <c r="G25" s="111">
        <f t="shared" si="5"/>
        <v>4.7679593134138595E-6</v>
      </c>
      <c r="H25" s="113">
        <f>G25*B24</f>
        <v>1.2077240940877306E-2</v>
      </c>
      <c r="I25" s="113">
        <f>'Serviço Líder'!D153</f>
        <v>4539.3164070744906</v>
      </c>
      <c r="J25" s="113">
        <f t="shared" si="1"/>
        <v>2.1643275939643155E-2</v>
      </c>
      <c r="K25" s="202"/>
      <c r="L25" s="208"/>
      <c r="M25" s="24"/>
      <c r="N25" s="24"/>
      <c r="O25" s="24"/>
      <c r="P25" s="24"/>
      <c r="Q25" s="24"/>
    </row>
    <row r="26" spans="1:17" ht="31.5" customHeight="1">
      <c r="A26" s="198" t="s">
        <v>367</v>
      </c>
      <c r="B26" s="209">
        <v>1135.8900000000001</v>
      </c>
      <c r="C26" s="115" t="s">
        <v>358</v>
      </c>
      <c r="D26" s="115">
        <v>300</v>
      </c>
      <c r="E26" s="116">
        <f>1/D26</f>
        <v>3.3333333333333335E-3</v>
      </c>
      <c r="F26" s="117">
        <v>14</v>
      </c>
      <c r="G26" s="116">
        <f t="shared" ref="G26:G29" si="6">F26*(1/188.76)*E26</f>
        <v>2.4722751995479269E-4</v>
      </c>
      <c r="H26" s="118">
        <f>G26*B26</f>
        <v>0.28082326764144949</v>
      </c>
      <c r="I26" s="118">
        <f>Serviço!D153</f>
        <v>4018.1779334462963</v>
      </c>
      <c r="J26" s="118">
        <f t="shared" si="1"/>
        <v>0.9934041652230019</v>
      </c>
      <c r="K26" s="212">
        <f>J26+J27</f>
        <v>1.0308122964767061</v>
      </c>
      <c r="L26" s="213">
        <f>B26*K26</f>
        <v>1170.8893794449259</v>
      </c>
    </row>
    <row r="27" spans="1:17" ht="31.5" customHeight="1">
      <c r="A27" s="199"/>
      <c r="B27" s="202"/>
      <c r="C27" s="119" t="s">
        <v>359</v>
      </c>
      <c r="D27" s="119">
        <v>300</v>
      </c>
      <c r="E27" s="120">
        <f>1/(30*D27)</f>
        <v>1.1111111111111112E-4</v>
      </c>
      <c r="F27" s="121">
        <v>14</v>
      </c>
      <c r="G27" s="120">
        <f t="shared" si="6"/>
        <v>8.2409173318264234E-6</v>
      </c>
      <c r="H27" s="122">
        <f>G27*B26</f>
        <v>9.3607755880483166E-3</v>
      </c>
      <c r="I27" s="122">
        <f>'Serviço Líder'!D153</f>
        <v>4539.3164070744906</v>
      </c>
      <c r="J27" s="122">
        <f t="shared" si="1"/>
        <v>3.7408131253704215E-2</v>
      </c>
      <c r="K27" s="202"/>
      <c r="L27" s="208"/>
    </row>
    <row r="28" spans="1:17" ht="31.5" customHeight="1">
      <c r="A28" s="200" t="s">
        <v>368</v>
      </c>
      <c r="B28" s="201">
        <v>1135.8900000000001</v>
      </c>
      <c r="C28" s="139" t="s">
        <v>358</v>
      </c>
      <c r="D28" s="139">
        <v>300</v>
      </c>
      <c r="E28" s="140">
        <f>1/D28</f>
        <v>3.3333333333333335E-3</v>
      </c>
      <c r="F28" s="141">
        <v>14</v>
      </c>
      <c r="G28" s="140">
        <f t="shared" si="6"/>
        <v>2.4722751995479269E-4</v>
      </c>
      <c r="H28" s="104">
        <f>G28*B28</f>
        <v>0.28082326764144949</v>
      </c>
      <c r="I28" s="104">
        <f>Serviço!D153</f>
        <v>4018.1779334462963</v>
      </c>
      <c r="J28" s="104">
        <f t="shared" si="1"/>
        <v>0.9934041652230019</v>
      </c>
      <c r="K28" s="206">
        <f>J28+J29</f>
        <v>1.0308122964767061</v>
      </c>
      <c r="L28" s="207">
        <f>B28*K28</f>
        <v>1170.8893794449259</v>
      </c>
    </row>
    <row r="29" spans="1:17" ht="31.5" customHeight="1">
      <c r="A29" s="199"/>
      <c r="B29" s="202"/>
      <c r="C29" s="110" t="s">
        <v>359</v>
      </c>
      <c r="D29" s="110">
        <v>300</v>
      </c>
      <c r="E29" s="111">
        <f>1/(30*D29)</f>
        <v>1.1111111111111112E-4</v>
      </c>
      <c r="F29" s="112">
        <v>14</v>
      </c>
      <c r="G29" s="111">
        <f t="shared" si="6"/>
        <v>8.2409173318264234E-6</v>
      </c>
      <c r="H29" s="113">
        <f>G29*B28</f>
        <v>9.3607755880483166E-3</v>
      </c>
      <c r="I29" s="113">
        <f>'Serviço Líder'!D153</f>
        <v>4539.3164070744906</v>
      </c>
      <c r="J29" s="113">
        <f t="shared" si="1"/>
        <v>3.7408131253704215E-2</v>
      </c>
      <c r="K29" s="202"/>
      <c r="L29" s="208"/>
    </row>
    <row r="30" spans="1:17" ht="15" customHeight="1">
      <c r="B30" s="98"/>
      <c r="C30" s="24"/>
      <c r="D30" s="5"/>
      <c r="E30" s="5"/>
      <c r="F30" s="5"/>
      <c r="G30" s="5"/>
      <c r="H30" s="5"/>
      <c r="I30" s="5"/>
      <c r="J30" s="5"/>
      <c r="K30" s="5"/>
      <c r="L30" s="5"/>
    </row>
    <row r="31" spans="1:17" ht="15" customHeight="1">
      <c r="B31" s="98"/>
      <c r="C31" s="24"/>
      <c r="F31" s="24"/>
      <c r="K31" s="24"/>
    </row>
    <row r="32" spans="1:17" ht="15" customHeight="1">
      <c r="B32" s="98"/>
      <c r="C32" s="24"/>
      <c r="F32" s="24"/>
      <c r="K32" s="24"/>
    </row>
    <row r="33" spans="2:11" ht="15" customHeight="1">
      <c r="B33" s="98"/>
      <c r="C33" s="24"/>
      <c r="F33" s="24"/>
      <c r="K33" s="24"/>
    </row>
    <row r="34" spans="2:11" ht="15" customHeight="1">
      <c r="B34" s="98"/>
      <c r="C34" s="24"/>
      <c r="F34" s="24"/>
      <c r="K34" s="24"/>
    </row>
    <row r="35" spans="2:11" ht="15" customHeight="1">
      <c r="B35" s="98"/>
      <c r="C35" s="24"/>
      <c r="F35" s="24"/>
      <c r="K35" s="24"/>
    </row>
    <row r="36" spans="2:11" ht="15" customHeight="1">
      <c r="B36" s="98"/>
      <c r="C36" s="24"/>
      <c r="F36" s="24"/>
      <c r="K36" s="24"/>
    </row>
    <row r="37" spans="2:11" ht="15" customHeight="1">
      <c r="B37" s="98"/>
      <c r="C37" s="24"/>
      <c r="F37" s="24"/>
      <c r="I37" s="24"/>
      <c r="K37" s="24"/>
    </row>
    <row r="38" spans="2:11" ht="15" customHeight="1">
      <c r="B38" s="98"/>
      <c r="C38" s="24"/>
      <c r="F38" s="24"/>
      <c r="K38" s="24"/>
    </row>
    <row r="39" spans="2:11" ht="15" customHeight="1">
      <c r="B39" s="98"/>
      <c r="C39" s="24"/>
      <c r="F39" s="24"/>
      <c r="K39" s="24"/>
    </row>
    <row r="40" spans="2:11" ht="15" customHeight="1">
      <c r="B40" s="98"/>
      <c r="C40" s="24"/>
      <c r="F40" s="24"/>
      <c r="K40" s="24"/>
    </row>
    <row r="41" spans="2:11" ht="15" customHeight="1">
      <c r="B41" s="98"/>
      <c r="C41" s="24"/>
      <c r="F41" s="24"/>
      <c r="K41" s="24"/>
    </row>
    <row r="42" spans="2:11" ht="15" customHeight="1">
      <c r="B42" s="98"/>
      <c r="C42" s="24"/>
      <c r="F42" s="24"/>
      <c r="K42" s="24"/>
    </row>
    <row r="43" spans="2:11" ht="15" customHeight="1">
      <c r="B43" s="98"/>
      <c r="C43" s="24"/>
      <c r="F43" s="24"/>
      <c r="K43" s="24"/>
    </row>
    <row r="44" spans="2:11" ht="15" customHeight="1">
      <c r="B44" s="98"/>
      <c r="C44" s="24"/>
      <c r="F44" s="24"/>
      <c r="K44" s="24"/>
    </row>
    <row r="45" spans="2:11" ht="15" customHeight="1">
      <c r="B45" s="98"/>
      <c r="C45" s="24"/>
      <c r="F45" s="24"/>
      <c r="K45" s="24"/>
    </row>
    <row r="46" spans="2:11" ht="15" customHeight="1">
      <c r="B46" s="98"/>
      <c r="C46" s="24"/>
      <c r="F46" s="24"/>
      <c r="K46" s="24"/>
    </row>
    <row r="47" spans="2:11" ht="12.75">
      <c r="B47" s="98"/>
      <c r="C47" s="24"/>
      <c r="F47" s="24"/>
      <c r="K47" s="24"/>
    </row>
    <row r="48" spans="2:11" ht="12.75">
      <c r="B48" s="98"/>
      <c r="C48" s="24"/>
      <c r="F48" s="24"/>
      <c r="K48" s="24"/>
    </row>
    <row r="49" spans="2:11" ht="12.75">
      <c r="B49" s="98"/>
      <c r="C49" s="24"/>
      <c r="F49" s="24"/>
      <c r="K49" s="24"/>
    </row>
    <row r="50" spans="2:11" ht="12.75">
      <c r="B50" s="98"/>
      <c r="C50" s="24"/>
      <c r="F50" s="24"/>
      <c r="K50" s="24"/>
    </row>
    <row r="51" spans="2:11" ht="12.75">
      <c r="B51" s="98"/>
      <c r="C51" s="24"/>
      <c r="F51" s="24"/>
      <c r="K51" s="24"/>
    </row>
    <row r="52" spans="2:11" ht="12.75">
      <c r="B52" s="98"/>
      <c r="C52" s="24"/>
      <c r="F52" s="24"/>
      <c r="K52" s="24"/>
    </row>
    <row r="53" spans="2:11" ht="12.75">
      <c r="B53" s="98"/>
      <c r="C53" s="24"/>
      <c r="F53" s="24"/>
      <c r="K53" s="24"/>
    </row>
    <row r="54" spans="2:11" ht="12.75">
      <c r="B54" s="98"/>
      <c r="C54" s="24"/>
      <c r="F54" s="24"/>
      <c r="K54" s="24"/>
    </row>
    <row r="55" spans="2:11" ht="12.75">
      <c r="B55" s="98"/>
      <c r="C55" s="24"/>
      <c r="F55" s="24"/>
      <c r="K55" s="24"/>
    </row>
    <row r="56" spans="2:11" ht="12.75">
      <c r="B56" s="98"/>
      <c r="C56" s="24"/>
      <c r="F56" s="24"/>
      <c r="K56" s="24"/>
    </row>
    <row r="57" spans="2:11" ht="12.75">
      <c r="B57" s="98"/>
      <c r="C57" s="24"/>
      <c r="F57" s="24"/>
      <c r="K57" s="24"/>
    </row>
    <row r="58" spans="2:11" ht="12.75">
      <c r="B58" s="98"/>
      <c r="C58" s="24"/>
      <c r="F58" s="24"/>
      <c r="K58" s="24"/>
    </row>
    <row r="59" spans="2:11" ht="12.75">
      <c r="B59" s="98"/>
      <c r="C59" s="24"/>
      <c r="F59" s="24"/>
      <c r="K59" s="24"/>
    </row>
    <row r="60" spans="2:11" ht="12.75">
      <c r="B60" s="98"/>
      <c r="C60" s="24"/>
      <c r="F60" s="24"/>
      <c r="K60" s="24"/>
    </row>
    <row r="61" spans="2:11" ht="12.75">
      <c r="B61" s="98"/>
      <c r="C61" s="24"/>
      <c r="F61" s="24"/>
      <c r="K61" s="24"/>
    </row>
    <row r="62" spans="2:11" ht="12.75">
      <c r="B62" s="98"/>
      <c r="C62" s="24"/>
      <c r="F62" s="24"/>
      <c r="K62" s="24"/>
    </row>
    <row r="63" spans="2:11" ht="12.75">
      <c r="B63" s="98"/>
      <c r="C63" s="24"/>
      <c r="F63" s="24"/>
      <c r="K63" s="24"/>
    </row>
    <row r="64" spans="2:11" ht="12.75">
      <c r="B64" s="98"/>
      <c r="C64" s="24"/>
      <c r="F64" s="24"/>
      <c r="K64" s="24"/>
    </row>
    <row r="65" spans="2:11" ht="12.75">
      <c r="B65" s="98"/>
      <c r="C65" s="24"/>
      <c r="F65" s="24"/>
      <c r="K65" s="24"/>
    </row>
    <row r="66" spans="2:11" ht="12.75">
      <c r="B66" s="98"/>
      <c r="C66" s="24"/>
      <c r="F66" s="24"/>
      <c r="K66" s="24"/>
    </row>
    <row r="67" spans="2:11" ht="12.75">
      <c r="B67" s="98"/>
      <c r="C67" s="24"/>
      <c r="F67" s="24"/>
      <c r="K67" s="24"/>
    </row>
    <row r="68" spans="2:11" ht="12.75">
      <c r="B68" s="98"/>
      <c r="C68" s="24"/>
      <c r="F68" s="24"/>
      <c r="K68" s="24"/>
    </row>
    <row r="69" spans="2:11" ht="12.75">
      <c r="B69" s="98"/>
      <c r="C69" s="24"/>
      <c r="F69" s="24"/>
      <c r="K69" s="24"/>
    </row>
    <row r="70" spans="2:11" ht="12.75">
      <c r="B70" s="98"/>
      <c r="C70" s="24"/>
      <c r="F70" s="24"/>
      <c r="K70" s="24"/>
    </row>
    <row r="71" spans="2:11" ht="12.75">
      <c r="B71" s="98"/>
      <c r="C71" s="24"/>
      <c r="F71" s="24"/>
      <c r="K71" s="24"/>
    </row>
    <row r="72" spans="2:11" ht="12.75">
      <c r="B72" s="98"/>
      <c r="C72" s="24"/>
      <c r="F72" s="24"/>
      <c r="K72" s="24"/>
    </row>
    <row r="73" spans="2:11" ht="12.75">
      <c r="B73" s="98"/>
      <c r="C73" s="24"/>
      <c r="F73" s="24"/>
      <c r="K73" s="24"/>
    </row>
    <row r="74" spans="2:11" ht="12.75">
      <c r="B74" s="98"/>
      <c r="C74" s="24"/>
      <c r="F74" s="24"/>
      <c r="K74" s="24"/>
    </row>
    <row r="75" spans="2:11" ht="12.75">
      <c r="B75" s="98"/>
      <c r="C75" s="24"/>
      <c r="F75" s="24"/>
      <c r="K75" s="24"/>
    </row>
    <row r="76" spans="2:11" ht="12.75">
      <c r="B76" s="98"/>
      <c r="C76" s="24"/>
      <c r="F76" s="24"/>
      <c r="K76" s="24"/>
    </row>
    <row r="77" spans="2:11" ht="12.75">
      <c r="B77" s="98"/>
      <c r="C77" s="24"/>
      <c r="F77" s="24"/>
      <c r="K77" s="24"/>
    </row>
    <row r="78" spans="2:11" ht="12.75">
      <c r="B78" s="98"/>
      <c r="C78" s="24"/>
      <c r="F78" s="24"/>
      <c r="K78" s="24"/>
    </row>
    <row r="79" spans="2:11" ht="12.75">
      <c r="B79" s="98"/>
      <c r="C79" s="24"/>
      <c r="F79" s="24"/>
      <c r="K79" s="24"/>
    </row>
    <row r="80" spans="2:11" ht="12.75">
      <c r="B80" s="98"/>
      <c r="C80" s="24"/>
      <c r="F80" s="24"/>
      <c r="K80" s="24"/>
    </row>
    <row r="81" spans="2:11" ht="12.75">
      <c r="B81" s="98"/>
      <c r="C81" s="24"/>
      <c r="F81" s="24"/>
      <c r="K81" s="24"/>
    </row>
    <row r="82" spans="2:11" ht="12.75">
      <c r="B82" s="98"/>
      <c r="C82" s="24"/>
      <c r="F82" s="24"/>
      <c r="K82" s="24"/>
    </row>
    <row r="83" spans="2:11" ht="12.75">
      <c r="B83" s="98"/>
      <c r="C83" s="24"/>
      <c r="F83" s="24"/>
      <c r="K83" s="24"/>
    </row>
    <row r="84" spans="2:11" ht="12.75">
      <c r="B84" s="98"/>
      <c r="C84" s="24"/>
      <c r="F84" s="24"/>
      <c r="K84" s="24"/>
    </row>
    <row r="85" spans="2:11" ht="12.75">
      <c r="B85" s="98"/>
      <c r="C85" s="24"/>
      <c r="F85" s="24"/>
      <c r="K85" s="24"/>
    </row>
    <row r="86" spans="2:11" ht="12.75">
      <c r="B86" s="98"/>
      <c r="C86" s="24"/>
      <c r="F86" s="24"/>
      <c r="K86" s="24"/>
    </row>
    <row r="87" spans="2:11" ht="12.75">
      <c r="B87" s="98"/>
      <c r="C87" s="24"/>
      <c r="F87" s="24"/>
      <c r="K87" s="24"/>
    </row>
    <row r="88" spans="2:11" ht="12.75">
      <c r="B88" s="98"/>
      <c r="C88" s="24"/>
      <c r="F88" s="24"/>
      <c r="K88" s="24"/>
    </row>
    <row r="89" spans="2:11" ht="12.75">
      <c r="B89" s="98"/>
      <c r="C89" s="24"/>
      <c r="F89" s="24"/>
      <c r="K89" s="24"/>
    </row>
    <row r="90" spans="2:11" ht="12.75">
      <c r="B90" s="98"/>
      <c r="C90" s="24"/>
      <c r="F90" s="24"/>
      <c r="K90" s="24"/>
    </row>
    <row r="91" spans="2:11" ht="12.75">
      <c r="B91" s="98"/>
      <c r="C91" s="24"/>
      <c r="F91" s="24"/>
      <c r="K91" s="24"/>
    </row>
    <row r="92" spans="2:11" ht="12.75">
      <c r="B92" s="98"/>
      <c r="C92" s="24"/>
      <c r="F92" s="24"/>
      <c r="K92" s="24"/>
    </row>
    <row r="93" spans="2:11" ht="12.75">
      <c r="B93" s="98"/>
      <c r="C93" s="24"/>
      <c r="F93" s="24"/>
      <c r="K93" s="24"/>
    </row>
    <row r="94" spans="2:11" ht="12.75">
      <c r="B94" s="98"/>
      <c r="C94" s="24"/>
      <c r="F94" s="24"/>
      <c r="K94" s="24"/>
    </row>
    <row r="95" spans="2:11" ht="12.75">
      <c r="B95" s="98"/>
      <c r="C95" s="24"/>
      <c r="F95" s="24"/>
      <c r="K95" s="24"/>
    </row>
    <row r="96" spans="2:11" ht="12.75">
      <c r="B96" s="98"/>
      <c r="C96" s="24"/>
      <c r="F96" s="24"/>
      <c r="K96" s="24"/>
    </row>
    <row r="97" spans="2:11" ht="12.75">
      <c r="B97" s="98"/>
      <c r="C97" s="24"/>
      <c r="F97" s="24"/>
      <c r="K97" s="24"/>
    </row>
    <row r="98" spans="2:11" ht="12.75">
      <c r="B98" s="98"/>
      <c r="C98" s="24"/>
      <c r="F98" s="24"/>
      <c r="K98" s="24"/>
    </row>
    <row r="99" spans="2:11" ht="12.75">
      <c r="B99" s="98"/>
      <c r="C99" s="24"/>
      <c r="F99" s="24"/>
      <c r="K99" s="24"/>
    </row>
    <row r="100" spans="2:11" ht="12.75">
      <c r="B100" s="98"/>
      <c r="C100" s="24"/>
      <c r="F100" s="24"/>
      <c r="K100" s="24"/>
    </row>
    <row r="101" spans="2:11" ht="12.75">
      <c r="B101" s="98"/>
      <c r="C101" s="24"/>
      <c r="F101" s="24"/>
      <c r="K101" s="24"/>
    </row>
    <row r="102" spans="2:11" ht="12.75">
      <c r="B102" s="98"/>
      <c r="C102" s="24"/>
      <c r="F102" s="24"/>
      <c r="K102" s="24"/>
    </row>
    <row r="103" spans="2:11" ht="12.75">
      <c r="B103" s="98"/>
      <c r="C103" s="24"/>
      <c r="F103" s="24"/>
      <c r="K103" s="24"/>
    </row>
    <row r="104" spans="2:11" ht="12.75">
      <c r="B104" s="98"/>
      <c r="C104" s="24"/>
      <c r="F104" s="24"/>
      <c r="K104" s="24"/>
    </row>
    <row r="105" spans="2:11" ht="12.75">
      <c r="B105" s="98"/>
      <c r="C105" s="24"/>
      <c r="F105" s="24"/>
      <c r="K105" s="24"/>
    </row>
    <row r="106" spans="2:11" ht="12.75">
      <c r="B106" s="98"/>
      <c r="C106" s="24"/>
      <c r="F106" s="24"/>
      <c r="K106" s="24"/>
    </row>
    <row r="107" spans="2:11" ht="12.75">
      <c r="B107" s="98"/>
      <c r="C107" s="24"/>
      <c r="F107" s="24"/>
      <c r="K107" s="24"/>
    </row>
    <row r="108" spans="2:11" ht="12.75">
      <c r="B108" s="98"/>
      <c r="C108" s="24"/>
      <c r="F108" s="24"/>
      <c r="K108" s="24"/>
    </row>
    <row r="109" spans="2:11" ht="12.75">
      <c r="B109" s="98"/>
      <c r="C109" s="24"/>
      <c r="F109" s="24"/>
      <c r="K109" s="24"/>
    </row>
    <row r="110" spans="2:11" ht="12.75">
      <c r="B110" s="98"/>
      <c r="C110" s="24"/>
      <c r="F110" s="24"/>
      <c r="K110" s="24"/>
    </row>
    <row r="111" spans="2:11" ht="12.75">
      <c r="B111" s="98"/>
      <c r="C111" s="24"/>
      <c r="F111" s="24"/>
      <c r="K111" s="24"/>
    </row>
    <row r="112" spans="2:11" ht="12.75">
      <c r="B112" s="98"/>
      <c r="C112" s="24"/>
      <c r="F112" s="24"/>
      <c r="K112" s="24"/>
    </row>
    <row r="113" spans="2:11" ht="12.75">
      <c r="B113" s="98"/>
      <c r="C113" s="24"/>
      <c r="F113" s="24"/>
      <c r="K113" s="24"/>
    </row>
    <row r="114" spans="2:11" ht="12.75">
      <c r="B114" s="98"/>
      <c r="C114" s="24"/>
      <c r="F114" s="24"/>
      <c r="K114" s="24"/>
    </row>
    <row r="115" spans="2:11" ht="12.75">
      <c r="B115" s="98"/>
      <c r="C115" s="24"/>
      <c r="F115" s="24"/>
      <c r="K115" s="24"/>
    </row>
    <row r="116" spans="2:11" ht="12.75">
      <c r="B116" s="98"/>
      <c r="C116" s="24"/>
      <c r="F116" s="24"/>
      <c r="K116" s="24"/>
    </row>
    <row r="117" spans="2:11" ht="12.75">
      <c r="B117" s="98"/>
      <c r="C117" s="24"/>
      <c r="F117" s="24"/>
      <c r="K117" s="24"/>
    </row>
    <row r="118" spans="2:11" ht="12.75">
      <c r="B118" s="98"/>
      <c r="C118" s="24"/>
      <c r="F118" s="24"/>
      <c r="K118" s="24"/>
    </row>
    <row r="119" spans="2:11" ht="12.75">
      <c r="B119" s="98"/>
      <c r="C119" s="24"/>
      <c r="F119" s="24"/>
      <c r="K119" s="24"/>
    </row>
    <row r="120" spans="2:11" ht="12.75">
      <c r="B120" s="98"/>
      <c r="C120" s="24"/>
      <c r="F120" s="24"/>
      <c r="K120" s="24"/>
    </row>
    <row r="121" spans="2:11" ht="12.75">
      <c r="B121" s="98"/>
      <c r="C121" s="24"/>
      <c r="F121" s="24"/>
      <c r="K121" s="24"/>
    </row>
    <row r="122" spans="2:11" ht="12.75">
      <c r="B122" s="98"/>
      <c r="C122" s="24"/>
      <c r="F122" s="24"/>
      <c r="K122" s="24"/>
    </row>
    <row r="123" spans="2:11" ht="12.75">
      <c r="B123" s="98"/>
      <c r="C123" s="24"/>
      <c r="F123" s="24"/>
      <c r="K123" s="24"/>
    </row>
    <row r="124" spans="2:11" ht="12.75">
      <c r="B124" s="98"/>
      <c r="C124" s="24"/>
      <c r="F124" s="24"/>
      <c r="K124" s="24"/>
    </row>
    <row r="125" spans="2:11" ht="12.75">
      <c r="B125" s="98"/>
      <c r="C125" s="24"/>
      <c r="F125" s="24"/>
      <c r="K125" s="24"/>
    </row>
    <row r="126" spans="2:11" ht="12.75">
      <c r="B126" s="98"/>
      <c r="C126" s="24"/>
      <c r="F126" s="24"/>
      <c r="K126" s="24"/>
    </row>
    <row r="127" spans="2:11" ht="12.75">
      <c r="B127" s="98"/>
      <c r="C127" s="24"/>
      <c r="F127" s="24"/>
      <c r="K127" s="24"/>
    </row>
    <row r="128" spans="2:11" ht="12.75">
      <c r="B128" s="98"/>
      <c r="C128" s="24"/>
      <c r="F128" s="24"/>
      <c r="K128" s="24"/>
    </row>
    <row r="129" spans="2:11" ht="12.75">
      <c r="B129" s="98"/>
      <c r="C129" s="24"/>
      <c r="F129" s="24"/>
      <c r="K129" s="24"/>
    </row>
    <row r="130" spans="2:11" ht="12.75">
      <c r="B130" s="98"/>
      <c r="C130" s="24"/>
      <c r="F130" s="24"/>
      <c r="K130" s="24"/>
    </row>
    <row r="131" spans="2:11" ht="12.75">
      <c r="B131" s="98"/>
      <c r="C131" s="24"/>
      <c r="F131" s="24"/>
      <c r="K131" s="24"/>
    </row>
    <row r="132" spans="2:11" ht="12.75">
      <c r="B132" s="98"/>
      <c r="C132" s="24"/>
      <c r="F132" s="24"/>
      <c r="K132" s="24"/>
    </row>
    <row r="133" spans="2:11" ht="12.75">
      <c r="B133" s="98"/>
      <c r="C133" s="24"/>
      <c r="F133" s="24"/>
      <c r="K133" s="24"/>
    </row>
    <row r="134" spans="2:11" ht="12.75">
      <c r="B134" s="98"/>
      <c r="C134" s="24"/>
      <c r="F134" s="24"/>
      <c r="K134" s="24"/>
    </row>
    <row r="135" spans="2:11" ht="12.75">
      <c r="B135" s="98"/>
      <c r="C135" s="24"/>
      <c r="F135" s="24"/>
      <c r="K135" s="24"/>
    </row>
    <row r="136" spans="2:11" ht="12.75">
      <c r="B136" s="98"/>
      <c r="C136" s="24"/>
      <c r="F136" s="24"/>
      <c r="K136" s="24"/>
    </row>
    <row r="137" spans="2:11" ht="12.75">
      <c r="B137" s="98"/>
      <c r="C137" s="24"/>
      <c r="F137" s="24"/>
      <c r="K137" s="24"/>
    </row>
    <row r="138" spans="2:11" ht="12.75">
      <c r="B138" s="98"/>
      <c r="C138" s="24"/>
      <c r="F138" s="24"/>
      <c r="K138" s="24"/>
    </row>
    <row r="139" spans="2:11" ht="12.75">
      <c r="B139" s="98"/>
      <c r="C139" s="24"/>
      <c r="F139" s="24"/>
      <c r="K139" s="24"/>
    </row>
    <row r="140" spans="2:11" ht="12.75">
      <c r="B140" s="98"/>
      <c r="C140" s="24"/>
      <c r="F140" s="24"/>
      <c r="K140" s="24"/>
    </row>
    <row r="141" spans="2:11" ht="12.75">
      <c r="B141" s="98"/>
      <c r="C141" s="24"/>
      <c r="F141" s="24"/>
      <c r="K141" s="24"/>
    </row>
    <row r="142" spans="2:11" ht="12.75">
      <c r="B142" s="98"/>
      <c r="C142" s="24"/>
      <c r="F142" s="24"/>
      <c r="K142" s="24"/>
    </row>
    <row r="143" spans="2:11" ht="12.75">
      <c r="B143" s="98"/>
      <c r="C143" s="24"/>
      <c r="F143" s="24"/>
      <c r="K143" s="24"/>
    </row>
    <row r="144" spans="2:11" ht="12.75">
      <c r="B144" s="98"/>
      <c r="C144" s="24"/>
      <c r="F144" s="24"/>
      <c r="K144" s="24"/>
    </row>
    <row r="145" spans="2:11" ht="12.75">
      <c r="B145" s="98"/>
      <c r="C145" s="24"/>
      <c r="F145" s="24"/>
      <c r="K145" s="24"/>
    </row>
    <row r="146" spans="2:11" ht="12.75">
      <c r="B146" s="98"/>
      <c r="C146" s="24"/>
      <c r="F146" s="24"/>
      <c r="K146" s="24"/>
    </row>
    <row r="147" spans="2:11" ht="12.75">
      <c r="B147" s="98"/>
      <c r="C147" s="24"/>
      <c r="F147" s="24"/>
      <c r="K147" s="24"/>
    </row>
    <row r="148" spans="2:11" ht="12.75">
      <c r="B148" s="98"/>
      <c r="C148" s="24"/>
      <c r="F148" s="24"/>
      <c r="K148" s="24"/>
    </row>
    <row r="149" spans="2:11" ht="12.75">
      <c r="B149" s="98"/>
      <c r="C149" s="24"/>
      <c r="F149" s="24"/>
      <c r="K149" s="24"/>
    </row>
    <row r="150" spans="2:11" ht="12.75">
      <c r="B150" s="98"/>
      <c r="C150" s="24"/>
      <c r="F150" s="24"/>
      <c r="K150" s="24"/>
    </row>
    <row r="151" spans="2:11" ht="12.75">
      <c r="B151" s="98"/>
      <c r="C151" s="24"/>
      <c r="F151" s="24"/>
      <c r="K151" s="24"/>
    </row>
    <row r="152" spans="2:11" ht="12.75">
      <c r="B152" s="98"/>
      <c r="C152" s="24"/>
      <c r="F152" s="24"/>
      <c r="K152" s="24"/>
    </row>
    <row r="153" spans="2:11" ht="12.75">
      <c r="B153" s="98"/>
      <c r="C153" s="24"/>
      <c r="F153" s="24"/>
      <c r="K153" s="24"/>
    </row>
    <row r="154" spans="2:11" ht="12.75">
      <c r="B154" s="98"/>
      <c r="C154" s="24"/>
      <c r="F154" s="24"/>
      <c r="K154" s="24"/>
    </row>
    <row r="155" spans="2:11" ht="12.75">
      <c r="B155" s="98"/>
      <c r="C155" s="24"/>
      <c r="F155" s="24"/>
      <c r="K155" s="24"/>
    </row>
    <row r="156" spans="2:11" ht="12.75">
      <c r="B156" s="98"/>
      <c r="C156" s="24"/>
      <c r="F156" s="24"/>
      <c r="K156" s="24"/>
    </row>
    <row r="157" spans="2:11" ht="12.75">
      <c r="B157" s="98"/>
      <c r="C157" s="24"/>
      <c r="F157" s="24"/>
      <c r="K157" s="24"/>
    </row>
    <row r="158" spans="2:11" ht="12.75">
      <c r="B158" s="98"/>
      <c r="C158" s="24"/>
      <c r="F158" s="24"/>
      <c r="K158" s="24"/>
    </row>
    <row r="159" spans="2:11" ht="12.75">
      <c r="B159" s="98"/>
      <c r="C159" s="24"/>
      <c r="F159" s="24"/>
      <c r="K159" s="24"/>
    </row>
    <row r="160" spans="2:11" ht="12.75">
      <c r="B160" s="98"/>
      <c r="C160" s="24"/>
      <c r="F160" s="24"/>
      <c r="K160" s="24"/>
    </row>
    <row r="161" spans="2:11" ht="12.75">
      <c r="B161" s="98"/>
      <c r="C161" s="24"/>
      <c r="F161" s="24"/>
      <c r="K161" s="24"/>
    </row>
    <row r="162" spans="2:11" ht="12.75">
      <c r="B162" s="98"/>
      <c r="C162" s="24"/>
      <c r="F162" s="24"/>
      <c r="K162" s="24"/>
    </row>
    <row r="163" spans="2:11" ht="12.75">
      <c r="B163" s="98"/>
      <c r="C163" s="24"/>
      <c r="F163" s="24"/>
      <c r="K163" s="24"/>
    </row>
    <row r="164" spans="2:11" ht="12.75">
      <c r="B164" s="98"/>
      <c r="C164" s="24"/>
      <c r="F164" s="24"/>
      <c r="K164" s="24"/>
    </row>
    <row r="165" spans="2:11" ht="12.75">
      <c r="B165" s="98"/>
      <c r="C165" s="24"/>
      <c r="F165" s="24"/>
      <c r="K165" s="24"/>
    </row>
    <row r="166" spans="2:11" ht="12.75">
      <c r="B166" s="98"/>
      <c r="C166" s="24"/>
      <c r="F166" s="24"/>
      <c r="K166" s="24"/>
    </row>
    <row r="167" spans="2:11" ht="12.75">
      <c r="B167" s="98"/>
      <c r="C167" s="24"/>
      <c r="F167" s="24"/>
      <c r="K167" s="24"/>
    </row>
    <row r="168" spans="2:11" ht="12.75">
      <c r="B168" s="98"/>
      <c r="C168" s="24"/>
      <c r="F168" s="24"/>
      <c r="K168" s="24"/>
    </row>
    <row r="169" spans="2:11" ht="12.75">
      <c r="B169" s="98"/>
      <c r="C169" s="24"/>
      <c r="F169" s="24"/>
      <c r="K169" s="24"/>
    </row>
    <row r="170" spans="2:11" ht="12.75">
      <c r="B170" s="98"/>
      <c r="C170" s="24"/>
      <c r="F170" s="24"/>
      <c r="K170" s="24"/>
    </row>
    <row r="171" spans="2:11" ht="12.75">
      <c r="B171" s="98"/>
      <c r="C171" s="24"/>
      <c r="F171" s="24"/>
      <c r="K171" s="24"/>
    </row>
    <row r="172" spans="2:11" ht="12.75">
      <c r="B172" s="98"/>
      <c r="C172" s="24"/>
      <c r="F172" s="24"/>
      <c r="K172" s="24"/>
    </row>
    <row r="173" spans="2:11" ht="12.75">
      <c r="B173" s="98"/>
      <c r="C173" s="24"/>
      <c r="F173" s="24"/>
      <c r="K173" s="24"/>
    </row>
    <row r="174" spans="2:11" ht="12.75">
      <c r="B174" s="98"/>
      <c r="C174" s="24"/>
      <c r="F174" s="24"/>
      <c r="K174" s="24"/>
    </row>
    <row r="175" spans="2:11" ht="12.75">
      <c r="B175" s="98"/>
      <c r="C175" s="24"/>
      <c r="F175" s="24"/>
      <c r="K175" s="24"/>
    </row>
    <row r="176" spans="2:11" ht="12.75">
      <c r="B176" s="98"/>
      <c r="C176" s="24"/>
      <c r="F176" s="24"/>
      <c r="K176" s="24"/>
    </row>
    <row r="177" spans="2:11" ht="12.75">
      <c r="B177" s="98"/>
      <c r="C177" s="24"/>
      <c r="F177" s="24"/>
      <c r="K177" s="24"/>
    </row>
    <row r="178" spans="2:11" ht="12.75">
      <c r="B178" s="98"/>
      <c r="C178" s="24"/>
      <c r="F178" s="24"/>
      <c r="K178" s="24"/>
    </row>
    <row r="179" spans="2:11" ht="12.75">
      <c r="B179" s="98"/>
      <c r="C179" s="24"/>
      <c r="F179" s="24"/>
      <c r="K179" s="24"/>
    </row>
    <row r="180" spans="2:11" ht="12.75">
      <c r="B180" s="98"/>
      <c r="C180" s="24"/>
      <c r="F180" s="24"/>
      <c r="K180" s="24"/>
    </row>
    <row r="181" spans="2:11" ht="12.75">
      <c r="B181" s="98"/>
      <c r="C181" s="24"/>
      <c r="F181" s="24"/>
      <c r="K181" s="24"/>
    </row>
    <row r="182" spans="2:11" ht="12.75">
      <c r="B182" s="98"/>
      <c r="C182" s="24"/>
      <c r="F182" s="24"/>
      <c r="K182" s="24"/>
    </row>
    <row r="183" spans="2:11" ht="12.75">
      <c r="B183" s="98"/>
      <c r="C183" s="24"/>
      <c r="F183" s="24"/>
      <c r="K183" s="24"/>
    </row>
    <row r="184" spans="2:11" ht="12.75">
      <c r="B184" s="98"/>
      <c r="C184" s="24"/>
      <c r="F184" s="24"/>
      <c r="K184" s="24"/>
    </row>
    <row r="185" spans="2:11" ht="12.75">
      <c r="B185" s="98"/>
      <c r="C185" s="24"/>
      <c r="F185" s="24"/>
      <c r="K185" s="24"/>
    </row>
    <row r="186" spans="2:11" ht="12.75">
      <c r="B186" s="98"/>
      <c r="C186" s="24"/>
      <c r="F186" s="24"/>
      <c r="K186" s="24"/>
    </row>
    <row r="187" spans="2:11" ht="12.75">
      <c r="B187" s="98"/>
      <c r="C187" s="24"/>
      <c r="F187" s="24"/>
      <c r="K187" s="24"/>
    </row>
    <row r="188" spans="2:11" ht="12.75">
      <c r="B188" s="98"/>
      <c r="C188" s="24"/>
      <c r="F188" s="24"/>
      <c r="K188" s="24"/>
    </row>
    <row r="189" spans="2:11" ht="12.75">
      <c r="B189" s="98"/>
      <c r="C189" s="24"/>
      <c r="F189" s="24"/>
      <c r="K189" s="24"/>
    </row>
    <row r="190" spans="2:11" ht="12.75">
      <c r="B190" s="98"/>
      <c r="C190" s="24"/>
      <c r="F190" s="24"/>
      <c r="K190" s="24"/>
    </row>
    <row r="191" spans="2:11" ht="12.75">
      <c r="B191" s="98"/>
      <c r="C191" s="24"/>
      <c r="F191" s="24"/>
      <c r="K191" s="24"/>
    </row>
    <row r="192" spans="2:11" ht="12.75">
      <c r="B192" s="98"/>
      <c r="C192" s="24"/>
      <c r="F192" s="24"/>
      <c r="K192" s="24"/>
    </row>
    <row r="193" spans="2:11" ht="12.75">
      <c r="B193" s="98"/>
      <c r="C193" s="24"/>
      <c r="F193" s="24"/>
      <c r="K193" s="24"/>
    </row>
    <row r="194" spans="2:11" ht="12.75">
      <c r="B194" s="98"/>
      <c r="C194" s="24"/>
      <c r="F194" s="24"/>
      <c r="K194" s="24"/>
    </row>
    <row r="195" spans="2:11" ht="12.75">
      <c r="B195" s="98"/>
      <c r="C195" s="24"/>
      <c r="F195" s="24"/>
      <c r="K195" s="24"/>
    </row>
    <row r="196" spans="2:11" ht="12.75">
      <c r="B196" s="98"/>
      <c r="C196" s="24"/>
      <c r="F196" s="24"/>
      <c r="K196" s="24"/>
    </row>
    <row r="197" spans="2:11" ht="12.75">
      <c r="B197" s="98"/>
      <c r="C197" s="24"/>
      <c r="F197" s="24"/>
      <c r="K197" s="24"/>
    </row>
    <row r="198" spans="2:11" ht="12.75">
      <c r="B198" s="98"/>
      <c r="C198" s="24"/>
      <c r="F198" s="24"/>
      <c r="K198" s="24"/>
    </row>
    <row r="199" spans="2:11" ht="12.75">
      <c r="B199" s="98"/>
      <c r="C199" s="24"/>
      <c r="F199" s="24"/>
      <c r="K199" s="24"/>
    </row>
    <row r="200" spans="2:11" ht="12.75">
      <c r="B200" s="98"/>
      <c r="C200" s="24"/>
      <c r="F200" s="24"/>
      <c r="K200" s="24"/>
    </row>
    <row r="201" spans="2:11" ht="12.75">
      <c r="B201" s="98"/>
      <c r="C201" s="24"/>
      <c r="F201" s="24"/>
      <c r="K201" s="24"/>
    </row>
    <row r="202" spans="2:11" ht="12.75">
      <c r="B202" s="98"/>
      <c r="C202" s="24"/>
      <c r="F202" s="24"/>
      <c r="K202" s="24"/>
    </row>
    <row r="203" spans="2:11" ht="12.75">
      <c r="B203" s="98"/>
      <c r="C203" s="24"/>
      <c r="F203" s="24"/>
      <c r="K203" s="24"/>
    </row>
    <row r="204" spans="2:11" ht="12.75">
      <c r="B204" s="98"/>
      <c r="C204" s="24"/>
      <c r="F204" s="24"/>
      <c r="K204" s="24"/>
    </row>
    <row r="205" spans="2:11" ht="12.75">
      <c r="B205" s="98"/>
      <c r="C205" s="24"/>
      <c r="F205" s="24"/>
      <c r="K205" s="24"/>
    </row>
    <row r="206" spans="2:11" ht="12.75">
      <c r="B206" s="98"/>
      <c r="C206" s="24"/>
      <c r="F206" s="24"/>
      <c r="K206" s="24"/>
    </row>
    <row r="207" spans="2:11" ht="12.75">
      <c r="B207" s="98"/>
      <c r="C207" s="24"/>
      <c r="F207" s="24"/>
      <c r="K207" s="24"/>
    </row>
    <row r="208" spans="2:11" ht="12.75">
      <c r="B208" s="98"/>
      <c r="C208" s="24"/>
      <c r="F208" s="24"/>
      <c r="K208" s="24"/>
    </row>
    <row r="209" spans="2:11" ht="12.75">
      <c r="B209" s="98"/>
      <c r="C209" s="24"/>
      <c r="F209" s="24"/>
      <c r="K209" s="24"/>
    </row>
    <row r="210" spans="2:11" ht="12.75">
      <c r="B210" s="98"/>
      <c r="C210" s="24"/>
      <c r="F210" s="24"/>
      <c r="K210" s="24"/>
    </row>
    <row r="211" spans="2:11" ht="12.75">
      <c r="B211" s="98"/>
      <c r="C211" s="24"/>
      <c r="F211" s="24"/>
      <c r="K211" s="24"/>
    </row>
    <row r="212" spans="2:11" ht="12.75">
      <c r="B212" s="98"/>
      <c r="C212" s="24"/>
      <c r="F212" s="24"/>
      <c r="K212" s="24"/>
    </row>
    <row r="213" spans="2:11" ht="12.75">
      <c r="B213" s="98"/>
      <c r="C213" s="24"/>
      <c r="F213" s="24"/>
      <c r="K213" s="24"/>
    </row>
    <row r="214" spans="2:11" ht="12.75">
      <c r="B214" s="98"/>
      <c r="C214" s="24"/>
      <c r="F214" s="24"/>
      <c r="K214" s="24"/>
    </row>
    <row r="215" spans="2:11" ht="12.75">
      <c r="B215" s="98"/>
      <c r="C215" s="24"/>
      <c r="F215" s="24"/>
      <c r="K215" s="24"/>
    </row>
    <row r="216" spans="2:11" ht="12.75">
      <c r="B216" s="98"/>
      <c r="C216" s="24"/>
      <c r="F216" s="24"/>
      <c r="K216" s="24"/>
    </row>
    <row r="217" spans="2:11" ht="12.75">
      <c r="B217" s="98"/>
      <c r="C217" s="24"/>
      <c r="F217" s="24"/>
      <c r="K217" s="24"/>
    </row>
    <row r="218" spans="2:11" ht="12.75">
      <c r="B218" s="98"/>
      <c r="C218" s="24"/>
      <c r="F218" s="24"/>
      <c r="K218" s="24"/>
    </row>
    <row r="219" spans="2:11" ht="12.75">
      <c r="B219" s="98"/>
      <c r="C219" s="24"/>
      <c r="F219" s="24"/>
      <c r="K219" s="24"/>
    </row>
    <row r="220" spans="2:11" ht="12.75">
      <c r="B220" s="98"/>
      <c r="C220" s="24"/>
      <c r="F220" s="24"/>
      <c r="K220" s="24"/>
    </row>
    <row r="221" spans="2:11" ht="12.75">
      <c r="B221" s="98"/>
      <c r="C221" s="24"/>
      <c r="F221" s="24"/>
      <c r="K221" s="24"/>
    </row>
    <row r="222" spans="2:11" ht="12.75">
      <c r="B222" s="98"/>
      <c r="C222" s="24"/>
      <c r="F222" s="24"/>
      <c r="K222" s="24"/>
    </row>
    <row r="223" spans="2:11" ht="12.75">
      <c r="B223" s="98"/>
      <c r="C223" s="24"/>
      <c r="F223" s="24"/>
      <c r="K223" s="24"/>
    </row>
    <row r="224" spans="2:11" ht="12.75">
      <c r="B224" s="98"/>
      <c r="C224" s="24"/>
      <c r="F224" s="24"/>
      <c r="K224" s="24"/>
    </row>
    <row r="225" spans="2:11" ht="12.75">
      <c r="B225" s="98"/>
      <c r="C225" s="24"/>
      <c r="F225" s="24"/>
      <c r="K225" s="24"/>
    </row>
    <row r="226" spans="2:11" ht="12.75">
      <c r="B226" s="98"/>
      <c r="C226" s="24"/>
      <c r="F226" s="24"/>
      <c r="K226" s="24"/>
    </row>
    <row r="227" spans="2:11" ht="12.75">
      <c r="B227" s="98"/>
      <c r="C227" s="24"/>
      <c r="F227" s="24"/>
      <c r="K227" s="24"/>
    </row>
    <row r="228" spans="2:11" ht="12.75">
      <c r="B228" s="98"/>
      <c r="C228" s="24"/>
      <c r="F228" s="24"/>
      <c r="K228" s="24"/>
    </row>
    <row r="229" spans="2:11" ht="12.75">
      <c r="B229" s="98"/>
      <c r="C229" s="24"/>
      <c r="F229" s="24"/>
      <c r="K229" s="24"/>
    </row>
    <row r="230" spans="2:11" ht="12.75">
      <c r="B230" s="98"/>
      <c r="C230" s="24"/>
      <c r="F230" s="24"/>
      <c r="K230" s="24"/>
    </row>
    <row r="231" spans="2:11" ht="12.75">
      <c r="B231" s="98"/>
      <c r="C231" s="24"/>
      <c r="F231" s="24"/>
      <c r="K231" s="24"/>
    </row>
    <row r="232" spans="2:11" ht="12.75">
      <c r="B232" s="98"/>
      <c r="C232" s="24"/>
      <c r="F232" s="24"/>
      <c r="K232" s="24"/>
    </row>
    <row r="233" spans="2:11" ht="12.75">
      <c r="B233" s="98"/>
      <c r="C233" s="24"/>
      <c r="F233" s="24"/>
      <c r="K233" s="24"/>
    </row>
    <row r="234" spans="2:11" ht="12.75">
      <c r="B234" s="98"/>
      <c r="C234" s="24"/>
      <c r="F234" s="24"/>
      <c r="K234" s="24"/>
    </row>
    <row r="235" spans="2:11" ht="12.75">
      <c r="B235" s="98"/>
      <c r="C235" s="24"/>
      <c r="F235" s="24"/>
      <c r="K235" s="24"/>
    </row>
    <row r="236" spans="2:11" ht="12.75">
      <c r="B236" s="98"/>
      <c r="C236" s="24"/>
      <c r="F236" s="24"/>
      <c r="K236" s="24"/>
    </row>
    <row r="237" spans="2:11" ht="12.75">
      <c r="B237" s="98"/>
      <c r="C237" s="24"/>
      <c r="F237" s="24"/>
      <c r="K237" s="24"/>
    </row>
    <row r="238" spans="2:11" ht="12.75">
      <c r="B238" s="98"/>
      <c r="C238" s="24"/>
      <c r="F238" s="24"/>
      <c r="K238" s="24"/>
    </row>
    <row r="239" spans="2:11" ht="12.75">
      <c r="B239" s="98"/>
      <c r="C239" s="24"/>
      <c r="F239" s="24"/>
      <c r="K239" s="24"/>
    </row>
    <row r="240" spans="2:11" ht="12.75">
      <c r="B240" s="98"/>
      <c r="C240" s="24"/>
      <c r="F240" s="24"/>
      <c r="K240" s="24"/>
    </row>
    <row r="241" spans="2:11" ht="12.75">
      <c r="B241" s="98"/>
      <c r="C241" s="24"/>
      <c r="F241" s="24"/>
      <c r="K241" s="24"/>
    </row>
    <row r="242" spans="2:11" ht="12.75">
      <c r="B242" s="98"/>
      <c r="C242" s="24"/>
      <c r="F242" s="24"/>
      <c r="K242" s="24"/>
    </row>
    <row r="243" spans="2:11" ht="12.75">
      <c r="B243" s="98"/>
      <c r="C243" s="24"/>
      <c r="F243" s="24"/>
      <c r="K243" s="24"/>
    </row>
    <row r="244" spans="2:11" ht="12.75">
      <c r="B244" s="98"/>
      <c r="C244" s="24"/>
      <c r="F244" s="24"/>
      <c r="K244" s="24"/>
    </row>
    <row r="245" spans="2:11" ht="12.75">
      <c r="B245" s="98"/>
      <c r="C245" s="24"/>
      <c r="F245" s="24"/>
      <c r="K245" s="24"/>
    </row>
    <row r="246" spans="2:11" ht="12.75">
      <c r="B246" s="98"/>
      <c r="C246" s="24"/>
      <c r="F246" s="24"/>
      <c r="K246" s="24"/>
    </row>
    <row r="247" spans="2:11" ht="12.75">
      <c r="B247" s="98"/>
      <c r="C247" s="24"/>
      <c r="F247" s="24"/>
      <c r="K247" s="24"/>
    </row>
    <row r="248" spans="2:11" ht="12.75">
      <c r="B248" s="98"/>
      <c r="C248" s="24"/>
      <c r="F248" s="24"/>
      <c r="K248" s="24"/>
    </row>
    <row r="249" spans="2:11" ht="12.75">
      <c r="B249" s="98"/>
      <c r="C249" s="24"/>
      <c r="F249" s="24"/>
      <c r="K249" s="24"/>
    </row>
    <row r="250" spans="2:11" ht="12.75">
      <c r="B250" s="98"/>
      <c r="C250" s="24"/>
      <c r="F250" s="24"/>
      <c r="K250" s="24"/>
    </row>
    <row r="251" spans="2:11" ht="12.75">
      <c r="B251" s="98"/>
      <c r="C251" s="24"/>
      <c r="F251" s="24"/>
      <c r="K251" s="24"/>
    </row>
    <row r="252" spans="2:11" ht="12.75">
      <c r="B252" s="98"/>
      <c r="C252" s="24"/>
      <c r="F252" s="24"/>
      <c r="K252" s="24"/>
    </row>
    <row r="253" spans="2:11" ht="12.75">
      <c r="B253" s="98"/>
      <c r="C253" s="24"/>
      <c r="F253" s="24"/>
      <c r="K253" s="24"/>
    </row>
    <row r="254" spans="2:11" ht="12.75">
      <c r="B254" s="98"/>
      <c r="C254" s="24"/>
      <c r="F254" s="24"/>
      <c r="K254" s="24"/>
    </row>
    <row r="255" spans="2:11" ht="12.75">
      <c r="B255" s="98"/>
      <c r="C255" s="24"/>
      <c r="F255" s="24"/>
      <c r="K255" s="24"/>
    </row>
    <row r="256" spans="2:11" ht="12.75">
      <c r="B256" s="98"/>
      <c r="C256" s="24"/>
      <c r="F256" s="24"/>
      <c r="K256" s="24"/>
    </row>
    <row r="257" spans="2:11" ht="12.75">
      <c r="B257" s="98"/>
      <c r="C257" s="24"/>
      <c r="F257" s="24"/>
      <c r="K257" s="24"/>
    </row>
    <row r="258" spans="2:11" ht="12.75">
      <c r="B258" s="98"/>
      <c r="C258" s="24"/>
      <c r="F258" s="24"/>
      <c r="K258" s="24"/>
    </row>
    <row r="259" spans="2:11" ht="12.75">
      <c r="B259" s="98"/>
      <c r="C259" s="24"/>
      <c r="F259" s="24"/>
      <c r="K259" s="24"/>
    </row>
    <row r="260" spans="2:11" ht="12.75">
      <c r="B260" s="98"/>
      <c r="C260" s="24"/>
      <c r="F260" s="24"/>
      <c r="K260" s="24"/>
    </row>
    <row r="261" spans="2:11" ht="12.75">
      <c r="B261" s="98"/>
      <c r="C261" s="24"/>
      <c r="F261" s="24"/>
      <c r="K261" s="24"/>
    </row>
    <row r="262" spans="2:11" ht="12.75">
      <c r="B262" s="98"/>
      <c r="C262" s="24"/>
      <c r="F262" s="24"/>
      <c r="K262" s="24"/>
    </row>
    <row r="263" spans="2:11" ht="12.75">
      <c r="B263" s="98"/>
      <c r="C263" s="24"/>
      <c r="F263" s="24"/>
      <c r="K263" s="24"/>
    </row>
    <row r="264" spans="2:11" ht="12.75">
      <c r="B264" s="98"/>
      <c r="C264" s="24"/>
      <c r="F264" s="24"/>
      <c r="K264" s="24"/>
    </row>
    <row r="265" spans="2:11" ht="12.75">
      <c r="B265" s="98"/>
      <c r="C265" s="24"/>
      <c r="F265" s="24"/>
      <c r="K265" s="24"/>
    </row>
    <row r="266" spans="2:11" ht="12.75">
      <c r="B266" s="98"/>
      <c r="C266" s="24"/>
      <c r="F266" s="24"/>
      <c r="K266" s="24"/>
    </row>
    <row r="267" spans="2:11" ht="12.75">
      <c r="B267" s="98"/>
      <c r="C267" s="24"/>
      <c r="F267" s="24"/>
      <c r="K267" s="24"/>
    </row>
    <row r="268" spans="2:11" ht="12.75">
      <c r="B268" s="98"/>
      <c r="C268" s="24"/>
      <c r="F268" s="24"/>
      <c r="K268" s="24"/>
    </row>
    <row r="269" spans="2:11" ht="12.75">
      <c r="B269" s="98"/>
      <c r="C269" s="24"/>
      <c r="F269" s="24"/>
      <c r="K269" s="24"/>
    </row>
    <row r="270" spans="2:11" ht="12.75">
      <c r="B270" s="98"/>
      <c r="C270" s="24"/>
      <c r="F270" s="24"/>
      <c r="K270" s="24"/>
    </row>
    <row r="271" spans="2:11" ht="12.75">
      <c r="B271" s="98"/>
      <c r="C271" s="24"/>
      <c r="F271" s="24"/>
      <c r="K271" s="24"/>
    </row>
    <row r="272" spans="2:11" ht="12.75">
      <c r="B272" s="98"/>
      <c r="C272" s="24"/>
      <c r="F272" s="24"/>
      <c r="K272" s="24"/>
    </row>
    <row r="273" spans="2:11" ht="12.75">
      <c r="B273" s="98"/>
      <c r="C273" s="24"/>
      <c r="F273" s="24"/>
      <c r="K273" s="24"/>
    </row>
    <row r="274" spans="2:11" ht="12.75">
      <c r="B274" s="98"/>
      <c r="C274" s="24"/>
      <c r="F274" s="24"/>
      <c r="K274" s="24"/>
    </row>
    <row r="275" spans="2:11" ht="12.75">
      <c r="B275" s="98"/>
      <c r="C275" s="24"/>
      <c r="F275" s="24"/>
      <c r="K275" s="24"/>
    </row>
    <row r="276" spans="2:11" ht="12.75">
      <c r="B276" s="98"/>
      <c r="C276" s="24"/>
      <c r="F276" s="24"/>
      <c r="K276" s="24"/>
    </row>
    <row r="277" spans="2:11" ht="12.75">
      <c r="B277" s="98"/>
      <c r="C277" s="24"/>
      <c r="F277" s="24"/>
      <c r="K277" s="24"/>
    </row>
    <row r="278" spans="2:11" ht="12.75">
      <c r="B278" s="98"/>
      <c r="C278" s="24"/>
      <c r="F278" s="24"/>
      <c r="K278" s="24"/>
    </row>
    <row r="279" spans="2:11" ht="12.75">
      <c r="B279" s="98"/>
      <c r="C279" s="24"/>
      <c r="F279" s="24"/>
      <c r="K279" s="24"/>
    </row>
    <row r="280" spans="2:11" ht="12.75">
      <c r="B280" s="98"/>
      <c r="C280" s="24"/>
      <c r="F280" s="24"/>
      <c r="K280" s="24"/>
    </row>
    <row r="281" spans="2:11" ht="12.75">
      <c r="B281" s="98"/>
      <c r="C281" s="24"/>
      <c r="F281" s="24"/>
      <c r="K281" s="24"/>
    </row>
    <row r="282" spans="2:11" ht="12.75">
      <c r="B282" s="98"/>
      <c r="C282" s="24"/>
      <c r="F282" s="24"/>
      <c r="K282" s="24"/>
    </row>
    <row r="283" spans="2:11" ht="12.75">
      <c r="B283" s="98"/>
      <c r="C283" s="24"/>
      <c r="F283" s="24"/>
      <c r="K283" s="24"/>
    </row>
    <row r="284" spans="2:11" ht="12.75">
      <c r="B284" s="98"/>
      <c r="C284" s="24"/>
      <c r="F284" s="24"/>
      <c r="K284" s="24"/>
    </row>
    <row r="285" spans="2:11" ht="12.75">
      <c r="B285" s="98"/>
      <c r="C285" s="24"/>
      <c r="F285" s="24"/>
      <c r="K285" s="24"/>
    </row>
    <row r="286" spans="2:11" ht="12.75">
      <c r="B286" s="98"/>
      <c r="C286" s="24"/>
      <c r="F286" s="24"/>
      <c r="K286" s="24"/>
    </row>
    <row r="287" spans="2:11" ht="12.75">
      <c r="B287" s="98"/>
      <c r="C287" s="24"/>
      <c r="F287" s="24"/>
      <c r="K287" s="24"/>
    </row>
    <row r="288" spans="2:11" ht="12.75">
      <c r="B288" s="98"/>
      <c r="C288" s="24"/>
      <c r="F288" s="24"/>
      <c r="K288" s="24"/>
    </row>
    <row r="289" spans="2:11" ht="12.75">
      <c r="B289" s="98"/>
      <c r="C289" s="24"/>
      <c r="F289" s="24"/>
      <c r="K289" s="24"/>
    </row>
    <row r="290" spans="2:11" ht="12.75">
      <c r="B290" s="98"/>
      <c r="C290" s="24"/>
      <c r="F290" s="24"/>
      <c r="K290" s="24"/>
    </row>
    <row r="291" spans="2:11" ht="12.75">
      <c r="B291" s="98"/>
      <c r="C291" s="24"/>
      <c r="F291" s="24"/>
      <c r="K291" s="24"/>
    </row>
    <row r="292" spans="2:11" ht="12.75">
      <c r="B292" s="98"/>
      <c r="C292" s="24"/>
      <c r="F292" s="24"/>
      <c r="K292" s="24"/>
    </row>
    <row r="293" spans="2:11" ht="12.75">
      <c r="B293" s="98"/>
      <c r="C293" s="24"/>
      <c r="F293" s="24"/>
      <c r="K293" s="24"/>
    </row>
    <row r="294" spans="2:11" ht="12.75">
      <c r="B294" s="98"/>
      <c r="C294" s="24"/>
      <c r="F294" s="24"/>
      <c r="K294" s="24"/>
    </row>
    <row r="295" spans="2:11" ht="12.75">
      <c r="B295" s="98"/>
      <c r="C295" s="24"/>
      <c r="F295" s="24"/>
      <c r="K295" s="24"/>
    </row>
    <row r="296" spans="2:11" ht="12.75">
      <c r="B296" s="98"/>
      <c r="C296" s="24"/>
      <c r="F296" s="24"/>
      <c r="K296" s="24"/>
    </row>
    <row r="297" spans="2:11" ht="12.75">
      <c r="B297" s="98"/>
      <c r="C297" s="24"/>
      <c r="F297" s="24"/>
      <c r="K297" s="24"/>
    </row>
    <row r="298" spans="2:11" ht="12.75">
      <c r="B298" s="98"/>
      <c r="C298" s="24"/>
      <c r="F298" s="24"/>
      <c r="K298" s="24"/>
    </row>
    <row r="299" spans="2:11" ht="12.75">
      <c r="B299" s="98"/>
      <c r="C299" s="24"/>
      <c r="F299" s="24"/>
      <c r="K299" s="24"/>
    </row>
    <row r="300" spans="2:11" ht="12.75">
      <c r="B300" s="98"/>
      <c r="C300" s="24"/>
      <c r="F300" s="24"/>
      <c r="K300" s="24"/>
    </row>
    <row r="301" spans="2:11" ht="12.75">
      <c r="B301" s="98"/>
      <c r="C301" s="24"/>
      <c r="F301" s="24"/>
      <c r="K301" s="24"/>
    </row>
    <row r="302" spans="2:11" ht="12.75">
      <c r="B302" s="98"/>
      <c r="C302" s="24"/>
      <c r="F302" s="24"/>
      <c r="K302" s="24"/>
    </row>
    <row r="303" spans="2:11" ht="12.75">
      <c r="B303" s="98"/>
      <c r="C303" s="24"/>
      <c r="F303" s="24"/>
      <c r="K303" s="24"/>
    </row>
    <row r="304" spans="2:11" ht="12.75">
      <c r="B304" s="98"/>
      <c r="C304" s="24"/>
      <c r="F304" s="24"/>
      <c r="K304" s="24"/>
    </row>
    <row r="305" spans="2:11" ht="12.75">
      <c r="B305" s="98"/>
      <c r="C305" s="24"/>
      <c r="F305" s="24"/>
      <c r="K305" s="24"/>
    </row>
    <row r="306" spans="2:11" ht="12.75">
      <c r="B306" s="98"/>
      <c r="C306" s="24"/>
      <c r="F306" s="24"/>
      <c r="K306" s="24"/>
    </row>
    <row r="307" spans="2:11" ht="12.75">
      <c r="B307" s="98"/>
      <c r="C307" s="24"/>
      <c r="F307" s="24"/>
      <c r="K307" s="24"/>
    </row>
    <row r="308" spans="2:11" ht="12.75">
      <c r="B308" s="98"/>
      <c r="C308" s="24"/>
      <c r="F308" s="24"/>
      <c r="K308" s="24"/>
    </row>
    <row r="309" spans="2:11" ht="12.75">
      <c r="B309" s="98"/>
      <c r="C309" s="24"/>
      <c r="F309" s="24"/>
      <c r="K309" s="24"/>
    </row>
    <row r="310" spans="2:11" ht="12.75">
      <c r="B310" s="98"/>
      <c r="C310" s="24"/>
      <c r="F310" s="24"/>
      <c r="K310" s="24"/>
    </row>
    <row r="311" spans="2:11" ht="12.75">
      <c r="B311" s="98"/>
      <c r="C311" s="24"/>
      <c r="F311" s="24"/>
      <c r="K311" s="24"/>
    </row>
    <row r="312" spans="2:11" ht="12.75">
      <c r="B312" s="98"/>
      <c r="C312" s="24"/>
      <c r="F312" s="24"/>
      <c r="K312" s="24"/>
    </row>
    <row r="313" spans="2:11" ht="12.75">
      <c r="B313" s="98"/>
      <c r="C313" s="24"/>
      <c r="F313" s="24"/>
      <c r="K313" s="24"/>
    </row>
    <row r="314" spans="2:11" ht="12.75">
      <c r="B314" s="98"/>
      <c r="C314" s="24"/>
      <c r="F314" s="24"/>
      <c r="K314" s="24"/>
    </row>
    <row r="315" spans="2:11" ht="12.75">
      <c r="B315" s="98"/>
      <c r="C315" s="24"/>
      <c r="F315" s="24"/>
      <c r="K315" s="24"/>
    </row>
    <row r="316" spans="2:11" ht="12.75">
      <c r="B316" s="98"/>
      <c r="C316" s="24"/>
      <c r="F316" s="24"/>
      <c r="K316" s="24"/>
    </row>
    <row r="317" spans="2:11" ht="12.75">
      <c r="B317" s="98"/>
      <c r="C317" s="24"/>
      <c r="F317" s="24"/>
      <c r="K317" s="24"/>
    </row>
    <row r="318" spans="2:11" ht="12.75">
      <c r="B318" s="98"/>
      <c r="C318" s="24"/>
      <c r="F318" s="24"/>
      <c r="K318" s="24"/>
    </row>
    <row r="319" spans="2:11" ht="12.75">
      <c r="B319" s="98"/>
      <c r="C319" s="24"/>
      <c r="F319" s="24"/>
      <c r="K319" s="24"/>
    </row>
    <row r="320" spans="2:11" ht="12.75">
      <c r="B320" s="98"/>
      <c r="C320" s="24"/>
      <c r="F320" s="24"/>
      <c r="K320" s="24"/>
    </row>
    <row r="321" spans="2:11" ht="12.75">
      <c r="B321" s="98"/>
      <c r="C321" s="24"/>
      <c r="F321" s="24"/>
      <c r="K321" s="24"/>
    </row>
    <row r="322" spans="2:11" ht="12.75">
      <c r="B322" s="98"/>
      <c r="C322" s="24"/>
      <c r="F322" s="24"/>
      <c r="K322" s="24"/>
    </row>
    <row r="323" spans="2:11" ht="12.75">
      <c r="B323" s="98"/>
      <c r="C323" s="24"/>
      <c r="F323" s="24"/>
      <c r="K323" s="24"/>
    </row>
    <row r="324" spans="2:11" ht="12.75">
      <c r="B324" s="98"/>
      <c r="C324" s="24"/>
      <c r="F324" s="24"/>
      <c r="K324" s="24"/>
    </row>
    <row r="325" spans="2:11" ht="12.75">
      <c r="B325" s="98"/>
      <c r="C325" s="24"/>
      <c r="F325" s="24"/>
      <c r="K325" s="24"/>
    </row>
    <row r="326" spans="2:11" ht="12.75">
      <c r="B326" s="98"/>
      <c r="C326" s="24"/>
      <c r="F326" s="24"/>
      <c r="K326" s="24"/>
    </row>
    <row r="327" spans="2:11" ht="12.75">
      <c r="B327" s="98"/>
      <c r="C327" s="24"/>
      <c r="F327" s="24"/>
      <c r="K327" s="24"/>
    </row>
    <row r="328" spans="2:11" ht="12.75">
      <c r="B328" s="98"/>
      <c r="C328" s="24"/>
      <c r="F328" s="24"/>
      <c r="K328" s="24"/>
    </row>
    <row r="329" spans="2:11" ht="12.75">
      <c r="B329" s="98"/>
      <c r="C329" s="24"/>
      <c r="F329" s="24"/>
      <c r="K329" s="24"/>
    </row>
    <row r="330" spans="2:11" ht="12.75">
      <c r="B330" s="98"/>
      <c r="C330" s="24"/>
      <c r="F330" s="24"/>
      <c r="K330" s="24"/>
    </row>
    <row r="331" spans="2:11" ht="12.75">
      <c r="B331" s="98"/>
      <c r="C331" s="24"/>
      <c r="F331" s="24"/>
      <c r="K331" s="24"/>
    </row>
    <row r="332" spans="2:11" ht="12.75">
      <c r="B332" s="98"/>
      <c r="C332" s="24"/>
      <c r="F332" s="24"/>
      <c r="K332" s="24"/>
    </row>
    <row r="333" spans="2:11" ht="12.75">
      <c r="B333" s="98"/>
      <c r="C333" s="24"/>
      <c r="F333" s="24"/>
      <c r="K333" s="24"/>
    </row>
    <row r="334" spans="2:11" ht="12.75">
      <c r="B334" s="98"/>
      <c r="C334" s="24"/>
      <c r="F334" s="24"/>
      <c r="K334" s="24"/>
    </row>
    <row r="335" spans="2:11" ht="12.75">
      <c r="B335" s="98"/>
      <c r="C335" s="24"/>
      <c r="F335" s="24"/>
      <c r="K335" s="24"/>
    </row>
    <row r="336" spans="2:11" ht="12.75">
      <c r="B336" s="98"/>
      <c r="C336" s="24"/>
      <c r="F336" s="24"/>
      <c r="K336" s="24"/>
    </row>
    <row r="337" spans="2:11" ht="12.75">
      <c r="B337" s="98"/>
      <c r="C337" s="24"/>
      <c r="F337" s="24"/>
      <c r="K337" s="24"/>
    </row>
    <row r="338" spans="2:11" ht="12.75">
      <c r="B338" s="98"/>
      <c r="C338" s="24"/>
      <c r="F338" s="24"/>
      <c r="K338" s="24"/>
    </row>
    <row r="339" spans="2:11" ht="12.75">
      <c r="B339" s="98"/>
      <c r="C339" s="24"/>
      <c r="F339" s="24"/>
      <c r="K339" s="24"/>
    </row>
    <row r="340" spans="2:11" ht="12.75">
      <c r="B340" s="98"/>
      <c r="C340" s="24"/>
      <c r="F340" s="24"/>
      <c r="K340" s="24"/>
    </row>
    <row r="341" spans="2:11" ht="12.75">
      <c r="B341" s="98"/>
      <c r="C341" s="24"/>
      <c r="F341" s="24"/>
      <c r="K341" s="24"/>
    </row>
    <row r="342" spans="2:11" ht="12.75">
      <c r="B342" s="98"/>
      <c r="C342" s="24"/>
      <c r="F342" s="24"/>
      <c r="K342" s="24"/>
    </row>
    <row r="343" spans="2:11" ht="12.75">
      <c r="B343" s="98"/>
      <c r="C343" s="24"/>
      <c r="F343" s="24"/>
      <c r="K343" s="24"/>
    </row>
    <row r="344" spans="2:11" ht="12.75">
      <c r="B344" s="98"/>
      <c r="C344" s="24"/>
      <c r="F344" s="24"/>
      <c r="K344" s="24"/>
    </row>
    <row r="345" spans="2:11" ht="12.75">
      <c r="B345" s="98"/>
      <c r="C345" s="24"/>
      <c r="F345" s="24"/>
      <c r="K345" s="24"/>
    </row>
    <row r="346" spans="2:11" ht="12.75">
      <c r="B346" s="98"/>
      <c r="C346" s="24"/>
      <c r="F346" s="24"/>
      <c r="K346" s="24"/>
    </row>
    <row r="347" spans="2:11" ht="12.75">
      <c r="B347" s="98"/>
      <c r="C347" s="24"/>
      <c r="F347" s="24"/>
      <c r="K347" s="24"/>
    </row>
    <row r="348" spans="2:11" ht="12.75">
      <c r="B348" s="98"/>
      <c r="C348" s="24"/>
      <c r="F348" s="24"/>
      <c r="K348" s="24"/>
    </row>
    <row r="349" spans="2:11" ht="12.75">
      <c r="B349" s="98"/>
      <c r="C349" s="24"/>
      <c r="F349" s="24"/>
      <c r="K349" s="24"/>
    </row>
    <row r="350" spans="2:11" ht="12.75">
      <c r="B350" s="98"/>
      <c r="C350" s="24"/>
      <c r="F350" s="24"/>
      <c r="K350" s="24"/>
    </row>
    <row r="351" spans="2:11" ht="12.75">
      <c r="B351" s="98"/>
      <c r="C351" s="24"/>
      <c r="F351" s="24"/>
      <c r="K351" s="24"/>
    </row>
    <row r="352" spans="2:11" ht="12.75">
      <c r="B352" s="98"/>
      <c r="C352" s="24"/>
      <c r="F352" s="24"/>
      <c r="K352" s="24"/>
    </row>
    <row r="353" spans="2:11" ht="12.75">
      <c r="B353" s="98"/>
      <c r="C353" s="24"/>
      <c r="F353" s="24"/>
      <c r="K353" s="24"/>
    </row>
    <row r="354" spans="2:11" ht="12.75">
      <c r="B354" s="98"/>
      <c r="C354" s="24"/>
      <c r="F354" s="24"/>
      <c r="K354" s="24"/>
    </row>
    <row r="355" spans="2:11" ht="12.75">
      <c r="B355" s="98"/>
      <c r="C355" s="24"/>
      <c r="F355" s="24"/>
      <c r="K355" s="24"/>
    </row>
    <row r="356" spans="2:11" ht="12.75">
      <c r="B356" s="98"/>
      <c r="C356" s="24"/>
      <c r="F356" s="24"/>
      <c r="K356" s="24"/>
    </row>
    <row r="357" spans="2:11" ht="12.75">
      <c r="B357" s="98"/>
      <c r="C357" s="24"/>
      <c r="F357" s="24"/>
      <c r="K357" s="24"/>
    </row>
    <row r="358" spans="2:11" ht="12.75">
      <c r="B358" s="98"/>
      <c r="C358" s="24"/>
      <c r="F358" s="24"/>
      <c r="K358" s="24"/>
    </row>
    <row r="359" spans="2:11" ht="12.75">
      <c r="B359" s="98"/>
      <c r="C359" s="24"/>
      <c r="F359" s="24"/>
      <c r="K359" s="24"/>
    </row>
    <row r="360" spans="2:11" ht="12.75">
      <c r="B360" s="98"/>
      <c r="C360" s="24"/>
      <c r="F360" s="24"/>
      <c r="K360" s="24"/>
    </row>
    <row r="361" spans="2:11" ht="12.75">
      <c r="B361" s="98"/>
      <c r="C361" s="24"/>
      <c r="F361" s="24"/>
      <c r="K361" s="24"/>
    </row>
    <row r="362" spans="2:11" ht="12.75">
      <c r="B362" s="98"/>
      <c r="C362" s="24"/>
      <c r="F362" s="24"/>
      <c r="K362" s="24"/>
    </row>
    <row r="363" spans="2:11" ht="12.75">
      <c r="B363" s="98"/>
      <c r="C363" s="24"/>
      <c r="F363" s="24"/>
      <c r="K363" s="24"/>
    </row>
    <row r="364" spans="2:11" ht="12.75">
      <c r="B364" s="98"/>
      <c r="C364" s="24"/>
      <c r="F364" s="24"/>
      <c r="K364" s="24"/>
    </row>
    <row r="365" spans="2:11" ht="12.75">
      <c r="B365" s="98"/>
      <c r="C365" s="24"/>
      <c r="F365" s="24"/>
      <c r="K365" s="24"/>
    </row>
    <row r="366" spans="2:11" ht="12.75">
      <c r="B366" s="98"/>
      <c r="C366" s="24"/>
      <c r="F366" s="24"/>
      <c r="K366" s="24"/>
    </row>
    <row r="367" spans="2:11" ht="12.75">
      <c r="B367" s="98"/>
      <c r="C367" s="24"/>
      <c r="F367" s="24"/>
      <c r="K367" s="24"/>
    </row>
    <row r="368" spans="2:11" ht="12.75">
      <c r="B368" s="98"/>
      <c r="C368" s="24"/>
      <c r="F368" s="24"/>
      <c r="K368" s="24"/>
    </row>
    <row r="369" spans="2:11" ht="12.75">
      <c r="B369" s="98"/>
      <c r="C369" s="24"/>
      <c r="F369" s="24"/>
      <c r="K369" s="24"/>
    </row>
    <row r="370" spans="2:11" ht="12.75">
      <c r="B370" s="98"/>
      <c r="C370" s="24"/>
      <c r="F370" s="24"/>
      <c r="K370" s="24"/>
    </row>
    <row r="371" spans="2:11" ht="12.75">
      <c r="B371" s="98"/>
      <c r="C371" s="24"/>
      <c r="F371" s="24"/>
      <c r="K371" s="24"/>
    </row>
    <row r="372" spans="2:11" ht="12.75">
      <c r="B372" s="98"/>
      <c r="C372" s="24"/>
      <c r="F372" s="24"/>
      <c r="K372" s="24"/>
    </row>
    <row r="373" spans="2:11" ht="12.75">
      <c r="B373" s="98"/>
      <c r="C373" s="24"/>
      <c r="F373" s="24"/>
      <c r="K373" s="24"/>
    </row>
    <row r="374" spans="2:11" ht="12.75">
      <c r="B374" s="98"/>
      <c r="C374" s="24"/>
      <c r="F374" s="24"/>
      <c r="K374" s="24"/>
    </row>
    <row r="375" spans="2:11" ht="12.75">
      <c r="B375" s="98"/>
      <c r="C375" s="24"/>
      <c r="F375" s="24"/>
      <c r="K375" s="24"/>
    </row>
    <row r="376" spans="2:11" ht="12.75">
      <c r="B376" s="98"/>
      <c r="C376" s="24"/>
      <c r="F376" s="24"/>
      <c r="K376" s="24"/>
    </row>
    <row r="377" spans="2:11" ht="12.75">
      <c r="B377" s="98"/>
      <c r="C377" s="24"/>
      <c r="F377" s="24"/>
      <c r="K377" s="24"/>
    </row>
    <row r="378" spans="2:11" ht="12.75">
      <c r="B378" s="98"/>
      <c r="C378" s="24"/>
      <c r="F378" s="24"/>
      <c r="K378" s="24"/>
    </row>
    <row r="379" spans="2:11" ht="12.75">
      <c r="B379" s="98"/>
      <c r="C379" s="24"/>
      <c r="F379" s="24"/>
      <c r="K379" s="24"/>
    </row>
    <row r="380" spans="2:11" ht="12.75">
      <c r="B380" s="98"/>
      <c r="C380" s="24"/>
      <c r="F380" s="24"/>
      <c r="K380" s="24"/>
    </row>
    <row r="381" spans="2:11" ht="12.75">
      <c r="B381" s="98"/>
      <c r="C381" s="24"/>
      <c r="F381" s="24"/>
      <c r="K381" s="24"/>
    </row>
    <row r="382" spans="2:11" ht="12.75">
      <c r="B382" s="98"/>
      <c r="C382" s="24"/>
      <c r="F382" s="24"/>
      <c r="K382" s="24"/>
    </row>
    <row r="383" spans="2:11" ht="12.75">
      <c r="B383" s="98"/>
      <c r="C383" s="24"/>
      <c r="F383" s="24"/>
      <c r="K383" s="24"/>
    </row>
    <row r="384" spans="2:11" ht="12.75">
      <c r="B384" s="98"/>
      <c r="C384" s="24"/>
      <c r="F384" s="24"/>
      <c r="K384" s="24"/>
    </row>
    <row r="385" spans="2:11" ht="12.75">
      <c r="B385" s="98"/>
      <c r="C385" s="24"/>
      <c r="F385" s="24"/>
      <c r="K385" s="24"/>
    </row>
    <row r="386" spans="2:11" ht="12.75">
      <c r="B386" s="98"/>
      <c r="C386" s="24"/>
      <c r="F386" s="24"/>
      <c r="K386" s="24"/>
    </row>
    <row r="387" spans="2:11" ht="12.75">
      <c r="B387" s="98"/>
      <c r="C387" s="24"/>
      <c r="F387" s="24"/>
      <c r="K387" s="24"/>
    </row>
    <row r="388" spans="2:11" ht="12.75">
      <c r="B388" s="98"/>
      <c r="C388" s="24"/>
      <c r="F388" s="24"/>
      <c r="K388" s="24"/>
    </row>
    <row r="389" spans="2:11" ht="12.75">
      <c r="B389" s="98"/>
      <c r="C389" s="24"/>
      <c r="F389" s="24"/>
      <c r="K389" s="24"/>
    </row>
    <row r="390" spans="2:11" ht="12.75">
      <c r="B390" s="98"/>
      <c r="C390" s="24"/>
      <c r="F390" s="24"/>
      <c r="K390" s="24"/>
    </row>
    <row r="391" spans="2:11" ht="12.75">
      <c r="B391" s="98"/>
      <c r="C391" s="24"/>
      <c r="F391" s="24"/>
      <c r="K391" s="24"/>
    </row>
    <row r="392" spans="2:11" ht="12.75">
      <c r="B392" s="98"/>
      <c r="C392" s="24"/>
      <c r="F392" s="24"/>
      <c r="K392" s="24"/>
    </row>
    <row r="393" spans="2:11" ht="12.75">
      <c r="B393" s="98"/>
      <c r="C393" s="24"/>
      <c r="F393" s="24"/>
      <c r="K393" s="24"/>
    </row>
    <row r="394" spans="2:11" ht="12.75">
      <c r="B394" s="98"/>
      <c r="C394" s="24"/>
      <c r="F394" s="24"/>
      <c r="K394" s="24"/>
    </row>
    <row r="395" spans="2:11" ht="12.75">
      <c r="B395" s="98"/>
      <c r="C395" s="24"/>
      <c r="F395" s="24"/>
      <c r="K395" s="24"/>
    </row>
    <row r="396" spans="2:11" ht="12.75">
      <c r="B396" s="98"/>
      <c r="C396" s="24"/>
      <c r="F396" s="24"/>
      <c r="K396" s="24"/>
    </row>
    <row r="397" spans="2:11" ht="12.75">
      <c r="B397" s="98"/>
      <c r="C397" s="24"/>
      <c r="F397" s="24"/>
      <c r="K397" s="24"/>
    </row>
    <row r="398" spans="2:11" ht="12.75">
      <c r="B398" s="98"/>
      <c r="C398" s="24"/>
      <c r="F398" s="24"/>
      <c r="K398" s="24"/>
    </row>
    <row r="399" spans="2:11" ht="12.75">
      <c r="B399" s="98"/>
      <c r="C399" s="24"/>
      <c r="F399" s="24"/>
      <c r="K399" s="24"/>
    </row>
    <row r="400" spans="2:11" ht="12.75">
      <c r="B400" s="98"/>
      <c r="C400" s="24"/>
      <c r="F400" s="24"/>
      <c r="K400" s="24"/>
    </row>
    <row r="401" spans="2:11" ht="12.75">
      <c r="B401" s="98"/>
      <c r="C401" s="24"/>
      <c r="F401" s="24"/>
      <c r="K401" s="24"/>
    </row>
    <row r="402" spans="2:11" ht="12.75">
      <c r="B402" s="98"/>
      <c r="C402" s="24"/>
      <c r="F402" s="24"/>
      <c r="K402" s="24"/>
    </row>
    <row r="403" spans="2:11" ht="12.75">
      <c r="B403" s="98"/>
      <c r="C403" s="24"/>
      <c r="F403" s="24"/>
      <c r="K403" s="24"/>
    </row>
    <row r="404" spans="2:11" ht="12.75">
      <c r="B404" s="98"/>
      <c r="C404" s="24"/>
      <c r="F404" s="24"/>
      <c r="K404" s="24"/>
    </row>
    <row r="405" spans="2:11" ht="12.75">
      <c r="B405" s="98"/>
      <c r="C405" s="24"/>
      <c r="F405" s="24"/>
      <c r="K405" s="24"/>
    </row>
    <row r="406" spans="2:11" ht="12.75">
      <c r="B406" s="98"/>
      <c r="C406" s="24"/>
      <c r="F406" s="24"/>
      <c r="K406" s="24"/>
    </row>
    <row r="407" spans="2:11" ht="12.75">
      <c r="B407" s="98"/>
      <c r="C407" s="24"/>
      <c r="F407" s="24"/>
      <c r="K407" s="24"/>
    </row>
    <row r="408" spans="2:11" ht="12.75">
      <c r="B408" s="98"/>
      <c r="C408" s="24"/>
      <c r="F408" s="24"/>
      <c r="K408" s="24"/>
    </row>
    <row r="409" spans="2:11" ht="12.75">
      <c r="B409" s="98"/>
      <c r="C409" s="24"/>
      <c r="F409" s="24"/>
      <c r="K409" s="24"/>
    </row>
    <row r="410" spans="2:11" ht="12.75">
      <c r="B410" s="98"/>
      <c r="C410" s="24"/>
      <c r="F410" s="24"/>
      <c r="K410" s="24"/>
    </row>
    <row r="411" spans="2:11" ht="12.75">
      <c r="B411" s="98"/>
      <c r="C411" s="24"/>
      <c r="F411" s="24"/>
      <c r="K411" s="24"/>
    </row>
    <row r="412" spans="2:11" ht="12.75">
      <c r="B412" s="98"/>
      <c r="C412" s="24"/>
      <c r="F412" s="24"/>
      <c r="K412" s="24"/>
    </row>
    <row r="413" spans="2:11" ht="12.75">
      <c r="B413" s="98"/>
      <c r="C413" s="24"/>
      <c r="F413" s="24"/>
      <c r="K413" s="24"/>
    </row>
    <row r="414" spans="2:11" ht="12.75">
      <c r="B414" s="98"/>
      <c r="C414" s="24"/>
      <c r="F414" s="24"/>
      <c r="K414" s="24"/>
    </row>
    <row r="415" spans="2:11" ht="12.75">
      <c r="B415" s="98"/>
      <c r="C415" s="24"/>
      <c r="F415" s="24"/>
      <c r="K415" s="24"/>
    </row>
    <row r="416" spans="2:11" ht="12.75">
      <c r="B416" s="98"/>
      <c r="C416" s="24"/>
      <c r="F416" s="24"/>
      <c r="K416" s="24"/>
    </row>
    <row r="417" spans="2:11" ht="12.75">
      <c r="B417" s="98"/>
      <c r="C417" s="24"/>
      <c r="F417" s="24"/>
      <c r="K417" s="24"/>
    </row>
    <row r="418" spans="2:11" ht="12.75">
      <c r="B418" s="98"/>
      <c r="C418" s="24"/>
      <c r="F418" s="24"/>
      <c r="K418" s="24"/>
    </row>
    <row r="419" spans="2:11" ht="12.75">
      <c r="B419" s="98"/>
      <c r="C419" s="24"/>
      <c r="F419" s="24"/>
      <c r="K419" s="24"/>
    </row>
    <row r="420" spans="2:11" ht="12.75">
      <c r="B420" s="98"/>
      <c r="C420" s="24"/>
      <c r="F420" s="24"/>
      <c r="K420" s="24"/>
    </row>
    <row r="421" spans="2:11" ht="12.75">
      <c r="B421" s="98"/>
      <c r="C421" s="24"/>
      <c r="F421" s="24"/>
      <c r="K421" s="24"/>
    </row>
    <row r="422" spans="2:11" ht="12.75">
      <c r="B422" s="98"/>
      <c r="C422" s="24"/>
      <c r="F422" s="24"/>
      <c r="K422" s="24"/>
    </row>
    <row r="423" spans="2:11" ht="12.75">
      <c r="B423" s="98"/>
      <c r="C423" s="24"/>
      <c r="F423" s="24"/>
      <c r="K423" s="24"/>
    </row>
    <row r="424" spans="2:11" ht="12.75">
      <c r="B424" s="98"/>
      <c r="C424" s="24"/>
      <c r="F424" s="24"/>
      <c r="K424" s="24"/>
    </row>
    <row r="425" spans="2:11" ht="12.75">
      <c r="B425" s="98"/>
      <c r="C425" s="24"/>
      <c r="F425" s="24"/>
      <c r="K425" s="24"/>
    </row>
    <row r="426" spans="2:11" ht="12.75">
      <c r="B426" s="98"/>
      <c r="C426" s="24"/>
      <c r="F426" s="24"/>
      <c r="K426" s="24"/>
    </row>
    <row r="427" spans="2:11" ht="12.75">
      <c r="B427" s="98"/>
      <c r="C427" s="24"/>
      <c r="F427" s="24"/>
      <c r="K427" s="24"/>
    </row>
    <row r="428" spans="2:11" ht="12.75">
      <c r="B428" s="98"/>
      <c r="C428" s="24"/>
      <c r="F428" s="24"/>
      <c r="K428" s="24"/>
    </row>
    <row r="429" spans="2:11" ht="12.75">
      <c r="B429" s="98"/>
      <c r="C429" s="24"/>
      <c r="F429" s="24"/>
      <c r="K429" s="24"/>
    </row>
    <row r="430" spans="2:11" ht="12.75">
      <c r="B430" s="98"/>
      <c r="C430" s="24"/>
      <c r="F430" s="24"/>
      <c r="K430" s="24"/>
    </row>
    <row r="431" spans="2:11" ht="12.75">
      <c r="B431" s="98"/>
      <c r="C431" s="24"/>
      <c r="F431" s="24"/>
      <c r="K431" s="24"/>
    </row>
    <row r="432" spans="2:11" ht="12.75">
      <c r="B432" s="98"/>
      <c r="C432" s="24"/>
      <c r="F432" s="24"/>
      <c r="K432" s="24"/>
    </row>
    <row r="433" spans="2:11" ht="12.75">
      <c r="B433" s="98"/>
      <c r="C433" s="24"/>
      <c r="F433" s="24"/>
      <c r="K433" s="24"/>
    </row>
    <row r="434" spans="2:11" ht="12.75">
      <c r="B434" s="98"/>
      <c r="C434" s="24"/>
      <c r="F434" s="24"/>
      <c r="K434" s="24"/>
    </row>
    <row r="435" spans="2:11" ht="12.75">
      <c r="B435" s="98"/>
      <c r="C435" s="24"/>
      <c r="F435" s="24"/>
      <c r="K435" s="24"/>
    </row>
    <row r="436" spans="2:11" ht="12.75">
      <c r="B436" s="98"/>
      <c r="C436" s="24"/>
      <c r="F436" s="24"/>
      <c r="K436" s="24"/>
    </row>
    <row r="437" spans="2:11" ht="12.75">
      <c r="B437" s="98"/>
      <c r="C437" s="24"/>
      <c r="F437" s="24"/>
      <c r="K437" s="24"/>
    </row>
    <row r="438" spans="2:11" ht="12.75">
      <c r="B438" s="98"/>
      <c r="C438" s="24"/>
      <c r="F438" s="24"/>
      <c r="K438" s="24"/>
    </row>
    <row r="439" spans="2:11" ht="12.75">
      <c r="B439" s="98"/>
      <c r="C439" s="24"/>
      <c r="F439" s="24"/>
      <c r="K439" s="24"/>
    </row>
    <row r="440" spans="2:11" ht="12.75">
      <c r="B440" s="98"/>
      <c r="C440" s="24"/>
      <c r="F440" s="24"/>
      <c r="K440" s="24"/>
    </row>
    <row r="441" spans="2:11" ht="12.75">
      <c r="B441" s="98"/>
      <c r="C441" s="24"/>
      <c r="F441" s="24"/>
      <c r="K441" s="24"/>
    </row>
    <row r="442" spans="2:11" ht="12.75">
      <c r="B442" s="98"/>
      <c r="C442" s="24"/>
      <c r="F442" s="24"/>
      <c r="K442" s="24"/>
    </row>
    <row r="443" spans="2:11" ht="12.75">
      <c r="B443" s="98"/>
      <c r="C443" s="24"/>
      <c r="F443" s="24"/>
      <c r="K443" s="24"/>
    </row>
    <row r="444" spans="2:11" ht="12.75">
      <c r="B444" s="98"/>
      <c r="C444" s="24"/>
      <c r="F444" s="24"/>
      <c r="K444" s="24"/>
    </row>
    <row r="445" spans="2:11" ht="12.75">
      <c r="B445" s="98"/>
      <c r="C445" s="24"/>
      <c r="F445" s="24"/>
      <c r="K445" s="24"/>
    </row>
    <row r="446" spans="2:11" ht="12.75">
      <c r="B446" s="98"/>
      <c r="C446" s="24"/>
      <c r="F446" s="24"/>
      <c r="K446" s="24"/>
    </row>
    <row r="447" spans="2:11" ht="12.75">
      <c r="B447" s="98"/>
      <c r="C447" s="24"/>
      <c r="F447" s="24"/>
      <c r="K447" s="24"/>
    </row>
    <row r="448" spans="2:11" ht="12.75">
      <c r="B448" s="98"/>
      <c r="C448" s="24"/>
      <c r="F448" s="24"/>
      <c r="K448" s="24"/>
    </row>
    <row r="449" spans="2:11" ht="12.75">
      <c r="B449" s="98"/>
      <c r="C449" s="24"/>
      <c r="F449" s="24"/>
      <c r="K449" s="24"/>
    </row>
    <row r="450" spans="2:11" ht="12.75">
      <c r="B450" s="98"/>
      <c r="C450" s="24"/>
      <c r="F450" s="24"/>
      <c r="K450" s="24"/>
    </row>
    <row r="451" spans="2:11" ht="12.75">
      <c r="B451" s="98"/>
      <c r="C451" s="24"/>
      <c r="F451" s="24"/>
      <c r="K451" s="24"/>
    </row>
    <row r="452" spans="2:11" ht="12.75">
      <c r="B452" s="98"/>
      <c r="C452" s="24"/>
      <c r="F452" s="24"/>
      <c r="K452" s="24"/>
    </row>
    <row r="453" spans="2:11" ht="12.75">
      <c r="B453" s="98"/>
      <c r="C453" s="24"/>
      <c r="F453" s="24"/>
      <c r="K453" s="24"/>
    </row>
    <row r="454" spans="2:11" ht="12.75">
      <c r="B454" s="98"/>
      <c r="C454" s="24"/>
      <c r="F454" s="24"/>
      <c r="K454" s="24"/>
    </row>
    <row r="455" spans="2:11" ht="12.75">
      <c r="B455" s="98"/>
      <c r="C455" s="24"/>
      <c r="F455" s="24"/>
      <c r="K455" s="24"/>
    </row>
    <row r="456" spans="2:11" ht="12.75">
      <c r="B456" s="98"/>
      <c r="C456" s="24"/>
      <c r="F456" s="24"/>
      <c r="K456" s="24"/>
    </row>
    <row r="457" spans="2:11" ht="12.75">
      <c r="B457" s="98"/>
      <c r="C457" s="24"/>
      <c r="F457" s="24"/>
      <c r="K457" s="24"/>
    </row>
    <row r="458" spans="2:11" ht="12.75">
      <c r="B458" s="98"/>
      <c r="C458" s="24"/>
      <c r="F458" s="24"/>
      <c r="K458" s="24"/>
    </row>
    <row r="459" spans="2:11" ht="12.75">
      <c r="B459" s="98"/>
      <c r="C459" s="24"/>
      <c r="F459" s="24"/>
      <c r="K459" s="24"/>
    </row>
    <row r="460" spans="2:11" ht="12.75">
      <c r="B460" s="98"/>
      <c r="C460" s="24"/>
      <c r="F460" s="24"/>
      <c r="K460" s="24"/>
    </row>
    <row r="461" spans="2:11" ht="12.75">
      <c r="B461" s="98"/>
      <c r="C461" s="24"/>
      <c r="F461" s="24"/>
      <c r="K461" s="24"/>
    </row>
    <row r="462" spans="2:11" ht="12.75">
      <c r="B462" s="98"/>
      <c r="C462" s="24"/>
      <c r="F462" s="24"/>
      <c r="K462" s="24"/>
    </row>
    <row r="463" spans="2:11" ht="12.75">
      <c r="B463" s="98"/>
      <c r="C463" s="24"/>
      <c r="F463" s="24"/>
      <c r="K463" s="24"/>
    </row>
    <row r="464" spans="2:11" ht="12.75">
      <c r="B464" s="98"/>
      <c r="C464" s="24"/>
      <c r="F464" s="24"/>
      <c r="K464" s="24"/>
    </row>
    <row r="465" spans="2:11" ht="12.75">
      <c r="B465" s="98"/>
      <c r="C465" s="24"/>
      <c r="F465" s="24"/>
      <c r="K465" s="24"/>
    </row>
    <row r="466" spans="2:11" ht="12.75">
      <c r="B466" s="98"/>
      <c r="C466" s="24"/>
      <c r="F466" s="24"/>
      <c r="K466" s="24"/>
    </row>
    <row r="467" spans="2:11" ht="12.75">
      <c r="B467" s="98"/>
      <c r="C467" s="24"/>
      <c r="F467" s="24"/>
      <c r="K467" s="24"/>
    </row>
    <row r="468" spans="2:11" ht="12.75">
      <c r="B468" s="98"/>
      <c r="C468" s="24"/>
      <c r="F468" s="24"/>
      <c r="K468" s="24"/>
    </row>
    <row r="469" spans="2:11" ht="12.75">
      <c r="B469" s="98"/>
      <c r="C469" s="24"/>
      <c r="F469" s="24"/>
      <c r="K469" s="24"/>
    </row>
    <row r="470" spans="2:11" ht="12.75">
      <c r="B470" s="98"/>
      <c r="C470" s="24"/>
      <c r="F470" s="24"/>
      <c r="K470" s="24"/>
    </row>
    <row r="471" spans="2:11" ht="12.75">
      <c r="B471" s="98"/>
      <c r="C471" s="24"/>
      <c r="F471" s="24"/>
      <c r="K471" s="24"/>
    </row>
    <row r="472" spans="2:11" ht="12.75">
      <c r="B472" s="98"/>
      <c r="C472" s="24"/>
      <c r="F472" s="24"/>
      <c r="K472" s="24"/>
    </row>
    <row r="473" spans="2:11" ht="12.75">
      <c r="B473" s="98"/>
      <c r="C473" s="24"/>
      <c r="F473" s="24"/>
      <c r="K473" s="24"/>
    </row>
    <row r="474" spans="2:11" ht="12.75">
      <c r="B474" s="98"/>
      <c r="C474" s="24"/>
      <c r="F474" s="24"/>
      <c r="K474" s="24"/>
    </row>
    <row r="475" spans="2:11" ht="12.75">
      <c r="B475" s="98"/>
      <c r="C475" s="24"/>
      <c r="F475" s="24"/>
      <c r="K475" s="24"/>
    </row>
    <row r="476" spans="2:11" ht="12.75">
      <c r="B476" s="98"/>
      <c r="C476" s="24"/>
      <c r="F476" s="24"/>
      <c r="K476" s="24"/>
    </row>
    <row r="477" spans="2:11" ht="12.75">
      <c r="B477" s="98"/>
      <c r="C477" s="24"/>
      <c r="F477" s="24"/>
      <c r="K477" s="24"/>
    </row>
    <row r="478" spans="2:11" ht="12.75">
      <c r="B478" s="98"/>
      <c r="C478" s="24"/>
      <c r="F478" s="24"/>
      <c r="K478" s="24"/>
    </row>
    <row r="479" spans="2:11" ht="12.75">
      <c r="B479" s="98"/>
      <c r="C479" s="24"/>
      <c r="F479" s="24"/>
      <c r="K479" s="24"/>
    </row>
    <row r="480" spans="2:11" ht="12.75">
      <c r="B480" s="98"/>
      <c r="C480" s="24"/>
      <c r="F480" s="24"/>
      <c r="K480" s="24"/>
    </row>
    <row r="481" spans="2:11" ht="12.75">
      <c r="B481" s="98"/>
      <c r="C481" s="24"/>
      <c r="F481" s="24"/>
      <c r="K481" s="24"/>
    </row>
    <row r="482" spans="2:11" ht="12.75">
      <c r="B482" s="98"/>
      <c r="C482" s="24"/>
      <c r="F482" s="24"/>
      <c r="K482" s="24"/>
    </row>
    <row r="483" spans="2:11" ht="12.75">
      <c r="B483" s="98"/>
      <c r="C483" s="24"/>
      <c r="F483" s="24"/>
      <c r="K483" s="24"/>
    </row>
    <row r="484" spans="2:11" ht="12.75">
      <c r="B484" s="98"/>
      <c r="C484" s="24"/>
      <c r="F484" s="24"/>
      <c r="K484" s="24"/>
    </row>
    <row r="485" spans="2:11" ht="12.75">
      <c r="B485" s="98"/>
      <c r="C485" s="24"/>
      <c r="F485" s="24"/>
      <c r="K485" s="24"/>
    </row>
    <row r="486" spans="2:11" ht="12.75">
      <c r="B486" s="98"/>
      <c r="C486" s="24"/>
      <c r="F486" s="24"/>
      <c r="K486" s="24"/>
    </row>
    <row r="487" spans="2:11" ht="12.75">
      <c r="B487" s="98"/>
      <c r="C487" s="24"/>
      <c r="F487" s="24"/>
      <c r="K487" s="24"/>
    </row>
    <row r="488" spans="2:11" ht="12.75">
      <c r="B488" s="98"/>
      <c r="C488" s="24"/>
      <c r="F488" s="24"/>
      <c r="K488" s="24"/>
    </row>
    <row r="489" spans="2:11" ht="12.75">
      <c r="B489" s="98"/>
      <c r="C489" s="24"/>
      <c r="F489" s="24"/>
      <c r="K489" s="24"/>
    </row>
    <row r="490" spans="2:11" ht="12.75">
      <c r="B490" s="98"/>
      <c r="C490" s="24"/>
      <c r="F490" s="24"/>
      <c r="K490" s="24"/>
    </row>
    <row r="491" spans="2:11" ht="12.75">
      <c r="B491" s="98"/>
      <c r="C491" s="24"/>
      <c r="F491" s="24"/>
      <c r="K491" s="24"/>
    </row>
    <row r="492" spans="2:11" ht="12.75">
      <c r="B492" s="98"/>
      <c r="C492" s="24"/>
      <c r="F492" s="24"/>
      <c r="K492" s="24"/>
    </row>
    <row r="493" spans="2:11" ht="12.75">
      <c r="B493" s="98"/>
      <c r="C493" s="24"/>
      <c r="F493" s="24"/>
      <c r="K493" s="24"/>
    </row>
    <row r="494" spans="2:11" ht="12.75">
      <c r="B494" s="98"/>
      <c r="C494" s="24"/>
      <c r="F494" s="24"/>
      <c r="K494" s="24"/>
    </row>
    <row r="495" spans="2:11" ht="12.75">
      <c r="B495" s="98"/>
      <c r="C495" s="24"/>
      <c r="F495" s="24"/>
      <c r="K495" s="24"/>
    </row>
    <row r="496" spans="2:11" ht="12.75">
      <c r="B496" s="98"/>
      <c r="C496" s="24"/>
      <c r="F496" s="24"/>
      <c r="K496" s="24"/>
    </row>
    <row r="497" spans="2:11" ht="12.75">
      <c r="B497" s="98"/>
      <c r="C497" s="24"/>
      <c r="F497" s="24"/>
      <c r="K497" s="24"/>
    </row>
    <row r="498" spans="2:11" ht="12.75">
      <c r="B498" s="98"/>
      <c r="C498" s="24"/>
      <c r="F498" s="24"/>
      <c r="K498" s="24"/>
    </row>
    <row r="499" spans="2:11" ht="12.75">
      <c r="B499" s="98"/>
      <c r="C499" s="24"/>
      <c r="F499" s="24"/>
      <c r="K499" s="24"/>
    </row>
    <row r="500" spans="2:11" ht="12.75">
      <c r="B500" s="98"/>
      <c r="C500" s="24"/>
      <c r="F500" s="24"/>
      <c r="K500" s="24"/>
    </row>
    <row r="501" spans="2:11" ht="12.75">
      <c r="B501" s="98"/>
      <c r="C501" s="24"/>
      <c r="F501" s="24"/>
      <c r="K501" s="24"/>
    </row>
    <row r="502" spans="2:11" ht="12.75">
      <c r="B502" s="98"/>
      <c r="C502" s="24"/>
      <c r="F502" s="24"/>
      <c r="K502" s="24"/>
    </row>
    <row r="503" spans="2:11" ht="12.75">
      <c r="B503" s="98"/>
      <c r="C503" s="24"/>
      <c r="F503" s="24"/>
      <c r="K503" s="24"/>
    </row>
    <row r="504" spans="2:11" ht="12.75">
      <c r="B504" s="98"/>
      <c r="C504" s="24"/>
      <c r="F504" s="24"/>
      <c r="K504" s="24"/>
    </row>
    <row r="505" spans="2:11" ht="12.75">
      <c r="B505" s="98"/>
      <c r="C505" s="24"/>
      <c r="F505" s="24"/>
      <c r="K505" s="24"/>
    </row>
    <row r="506" spans="2:11" ht="12.75">
      <c r="B506" s="98"/>
      <c r="C506" s="24"/>
      <c r="F506" s="24"/>
      <c r="K506" s="24"/>
    </row>
    <row r="507" spans="2:11" ht="12.75">
      <c r="B507" s="98"/>
      <c r="C507" s="24"/>
      <c r="F507" s="24"/>
      <c r="K507" s="24"/>
    </row>
    <row r="508" spans="2:11" ht="12.75">
      <c r="B508" s="98"/>
      <c r="C508" s="24"/>
      <c r="F508" s="24"/>
      <c r="K508" s="24"/>
    </row>
    <row r="509" spans="2:11" ht="12.75">
      <c r="B509" s="98"/>
      <c r="C509" s="24"/>
      <c r="F509" s="24"/>
      <c r="K509" s="24"/>
    </row>
    <row r="510" spans="2:11" ht="12.75">
      <c r="B510" s="98"/>
      <c r="C510" s="24"/>
      <c r="F510" s="24"/>
      <c r="K510" s="24"/>
    </row>
    <row r="511" spans="2:11" ht="12.75">
      <c r="B511" s="98"/>
      <c r="C511" s="24"/>
      <c r="F511" s="24"/>
      <c r="K511" s="24"/>
    </row>
    <row r="512" spans="2:11" ht="12.75">
      <c r="B512" s="98"/>
      <c r="C512" s="24"/>
      <c r="F512" s="24"/>
      <c r="K512" s="24"/>
    </row>
    <row r="513" spans="2:11" ht="12.75">
      <c r="B513" s="98"/>
      <c r="C513" s="24"/>
      <c r="F513" s="24"/>
      <c r="K513" s="24"/>
    </row>
    <row r="514" spans="2:11" ht="12.75">
      <c r="B514" s="98"/>
      <c r="C514" s="24"/>
      <c r="F514" s="24"/>
      <c r="K514" s="24"/>
    </row>
    <row r="515" spans="2:11" ht="12.75">
      <c r="B515" s="98"/>
      <c r="C515" s="24"/>
      <c r="F515" s="24"/>
      <c r="K515" s="24"/>
    </row>
    <row r="516" spans="2:11" ht="12.75">
      <c r="B516" s="98"/>
      <c r="C516" s="24"/>
      <c r="F516" s="24"/>
      <c r="K516" s="24"/>
    </row>
    <row r="517" spans="2:11" ht="12.75">
      <c r="B517" s="98"/>
      <c r="C517" s="24"/>
      <c r="F517" s="24"/>
      <c r="K517" s="24"/>
    </row>
    <row r="518" spans="2:11" ht="12.75">
      <c r="B518" s="98"/>
      <c r="C518" s="24"/>
      <c r="F518" s="24"/>
      <c r="K518" s="24"/>
    </row>
    <row r="519" spans="2:11" ht="12.75">
      <c r="B519" s="98"/>
      <c r="C519" s="24"/>
      <c r="F519" s="24"/>
      <c r="K519" s="24"/>
    </row>
    <row r="520" spans="2:11" ht="12.75">
      <c r="B520" s="98"/>
      <c r="C520" s="24"/>
      <c r="F520" s="24"/>
      <c r="K520" s="24"/>
    </row>
    <row r="521" spans="2:11" ht="12.75">
      <c r="B521" s="98"/>
      <c r="C521" s="24"/>
      <c r="F521" s="24"/>
      <c r="K521" s="24"/>
    </row>
    <row r="522" spans="2:11" ht="12.75">
      <c r="B522" s="98"/>
      <c r="C522" s="24"/>
      <c r="F522" s="24"/>
      <c r="K522" s="24"/>
    </row>
    <row r="523" spans="2:11" ht="12.75">
      <c r="B523" s="98"/>
      <c r="C523" s="24"/>
      <c r="F523" s="24"/>
      <c r="K523" s="24"/>
    </row>
    <row r="524" spans="2:11" ht="12.75">
      <c r="B524" s="98"/>
      <c r="C524" s="24"/>
      <c r="F524" s="24"/>
      <c r="K524" s="24"/>
    </row>
    <row r="525" spans="2:11" ht="12.75">
      <c r="B525" s="98"/>
      <c r="C525" s="24"/>
      <c r="F525" s="24"/>
      <c r="K525" s="24"/>
    </row>
    <row r="526" spans="2:11" ht="12.75">
      <c r="B526" s="98"/>
      <c r="C526" s="24"/>
      <c r="F526" s="24"/>
      <c r="K526" s="24"/>
    </row>
    <row r="527" spans="2:11" ht="12.75">
      <c r="B527" s="98"/>
      <c r="C527" s="24"/>
      <c r="F527" s="24"/>
      <c r="K527" s="24"/>
    </row>
    <row r="528" spans="2:11" ht="12.75">
      <c r="B528" s="98"/>
      <c r="C528" s="24"/>
      <c r="F528" s="24"/>
      <c r="K528" s="24"/>
    </row>
    <row r="529" spans="2:11" ht="12.75">
      <c r="B529" s="98"/>
      <c r="C529" s="24"/>
      <c r="F529" s="24"/>
      <c r="K529" s="24"/>
    </row>
    <row r="530" spans="2:11" ht="12.75">
      <c r="B530" s="98"/>
      <c r="C530" s="24"/>
      <c r="F530" s="24"/>
      <c r="K530" s="24"/>
    </row>
    <row r="531" spans="2:11" ht="12.75">
      <c r="B531" s="98"/>
      <c r="C531" s="24"/>
      <c r="F531" s="24"/>
      <c r="K531" s="24"/>
    </row>
    <row r="532" spans="2:11" ht="12.75">
      <c r="B532" s="98"/>
      <c r="C532" s="24"/>
      <c r="F532" s="24"/>
      <c r="K532" s="24"/>
    </row>
    <row r="533" spans="2:11" ht="12.75">
      <c r="B533" s="98"/>
      <c r="C533" s="24"/>
      <c r="F533" s="24"/>
      <c r="K533" s="24"/>
    </row>
    <row r="534" spans="2:11" ht="12.75">
      <c r="B534" s="98"/>
      <c r="C534" s="24"/>
      <c r="F534" s="24"/>
      <c r="K534" s="24"/>
    </row>
    <row r="535" spans="2:11" ht="12.75">
      <c r="B535" s="98"/>
      <c r="C535" s="24"/>
      <c r="F535" s="24"/>
      <c r="K535" s="24"/>
    </row>
    <row r="536" spans="2:11" ht="12.75">
      <c r="B536" s="98"/>
      <c r="C536" s="24"/>
      <c r="F536" s="24"/>
      <c r="K536" s="24"/>
    </row>
    <row r="537" spans="2:11" ht="12.75">
      <c r="B537" s="98"/>
      <c r="C537" s="24"/>
      <c r="F537" s="24"/>
      <c r="K537" s="24"/>
    </row>
    <row r="538" spans="2:11" ht="12.75">
      <c r="B538" s="98"/>
      <c r="C538" s="24"/>
      <c r="F538" s="24"/>
      <c r="K538" s="24"/>
    </row>
    <row r="539" spans="2:11" ht="12.75">
      <c r="B539" s="98"/>
      <c r="C539" s="24"/>
      <c r="F539" s="24"/>
      <c r="K539" s="24"/>
    </row>
    <row r="540" spans="2:11" ht="12.75">
      <c r="B540" s="98"/>
      <c r="C540" s="24"/>
      <c r="F540" s="24"/>
      <c r="K540" s="24"/>
    </row>
    <row r="541" spans="2:11" ht="12.75">
      <c r="B541" s="98"/>
      <c r="C541" s="24"/>
      <c r="F541" s="24"/>
      <c r="K541" s="24"/>
    </row>
    <row r="542" spans="2:11" ht="12.75">
      <c r="B542" s="98"/>
      <c r="C542" s="24"/>
      <c r="F542" s="24"/>
      <c r="K542" s="24"/>
    </row>
    <row r="543" spans="2:11" ht="12.75">
      <c r="B543" s="98"/>
      <c r="C543" s="24"/>
      <c r="F543" s="24"/>
      <c r="K543" s="24"/>
    </row>
    <row r="544" spans="2:11" ht="12.75">
      <c r="B544" s="98"/>
      <c r="C544" s="24"/>
      <c r="F544" s="24"/>
      <c r="K544" s="24"/>
    </row>
    <row r="545" spans="2:11" ht="12.75">
      <c r="B545" s="98"/>
      <c r="C545" s="24"/>
      <c r="F545" s="24"/>
      <c r="K545" s="24"/>
    </row>
    <row r="546" spans="2:11" ht="12.75">
      <c r="B546" s="98"/>
      <c r="C546" s="24"/>
      <c r="F546" s="24"/>
      <c r="K546" s="24"/>
    </row>
    <row r="547" spans="2:11" ht="12.75">
      <c r="B547" s="98"/>
      <c r="C547" s="24"/>
      <c r="F547" s="24"/>
      <c r="K547" s="24"/>
    </row>
    <row r="548" spans="2:11" ht="12.75">
      <c r="B548" s="98"/>
      <c r="C548" s="24"/>
      <c r="F548" s="24"/>
      <c r="K548" s="24"/>
    </row>
    <row r="549" spans="2:11" ht="12.75">
      <c r="B549" s="98"/>
      <c r="C549" s="24"/>
      <c r="F549" s="24"/>
      <c r="K549" s="24"/>
    </row>
    <row r="550" spans="2:11" ht="12.75">
      <c r="B550" s="98"/>
      <c r="C550" s="24"/>
      <c r="F550" s="24"/>
      <c r="K550" s="24"/>
    </row>
    <row r="551" spans="2:11" ht="12.75">
      <c r="B551" s="98"/>
      <c r="C551" s="24"/>
      <c r="F551" s="24"/>
      <c r="K551" s="24"/>
    </row>
    <row r="552" spans="2:11" ht="12.75">
      <c r="B552" s="98"/>
      <c r="C552" s="24"/>
      <c r="F552" s="24"/>
      <c r="K552" s="24"/>
    </row>
    <row r="553" spans="2:11" ht="12.75">
      <c r="B553" s="98"/>
      <c r="C553" s="24"/>
      <c r="F553" s="24"/>
      <c r="K553" s="24"/>
    </row>
    <row r="554" spans="2:11" ht="12.75">
      <c r="B554" s="98"/>
      <c r="C554" s="24"/>
      <c r="F554" s="24"/>
      <c r="K554" s="24"/>
    </row>
    <row r="555" spans="2:11" ht="12.75">
      <c r="B555" s="98"/>
      <c r="C555" s="24"/>
      <c r="F555" s="24"/>
      <c r="K555" s="24"/>
    </row>
    <row r="556" spans="2:11" ht="12.75">
      <c r="B556" s="98"/>
      <c r="C556" s="24"/>
      <c r="F556" s="24"/>
      <c r="K556" s="24"/>
    </row>
    <row r="557" spans="2:11" ht="12.75">
      <c r="B557" s="98"/>
      <c r="C557" s="24"/>
      <c r="F557" s="24"/>
      <c r="K557" s="24"/>
    </row>
    <row r="558" spans="2:11" ht="12.75">
      <c r="B558" s="98"/>
      <c r="C558" s="24"/>
      <c r="F558" s="24"/>
      <c r="K558" s="24"/>
    </row>
    <row r="559" spans="2:11" ht="12.75">
      <c r="B559" s="98"/>
      <c r="C559" s="24"/>
      <c r="F559" s="24"/>
      <c r="K559" s="24"/>
    </row>
    <row r="560" spans="2:11" ht="12.75">
      <c r="B560" s="98"/>
      <c r="C560" s="24"/>
      <c r="F560" s="24"/>
      <c r="K560" s="24"/>
    </row>
    <row r="561" spans="2:11" ht="12.75">
      <c r="B561" s="98"/>
      <c r="C561" s="24"/>
      <c r="F561" s="24"/>
      <c r="K561" s="24"/>
    </row>
    <row r="562" spans="2:11" ht="12.75">
      <c r="B562" s="98"/>
      <c r="C562" s="24"/>
      <c r="F562" s="24"/>
      <c r="K562" s="24"/>
    </row>
    <row r="563" spans="2:11" ht="12.75">
      <c r="B563" s="98"/>
      <c r="C563" s="24"/>
      <c r="F563" s="24"/>
      <c r="K563" s="24"/>
    </row>
    <row r="564" spans="2:11" ht="12.75">
      <c r="B564" s="98"/>
      <c r="C564" s="24"/>
      <c r="F564" s="24"/>
      <c r="K564" s="24"/>
    </row>
    <row r="565" spans="2:11" ht="12.75">
      <c r="B565" s="98"/>
      <c r="C565" s="24"/>
      <c r="F565" s="24"/>
      <c r="K565" s="24"/>
    </row>
    <row r="566" spans="2:11" ht="12.75">
      <c r="B566" s="98"/>
      <c r="C566" s="24"/>
      <c r="F566" s="24"/>
      <c r="K566" s="24"/>
    </row>
    <row r="567" spans="2:11" ht="12.75">
      <c r="B567" s="98"/>
      <c r="C567" s="24"/>
      <c r="F567" s="24"/>
      <c r="K567" s="24"/>
    </row>
    <row r="568" spans="2:11" ht="12.75">
      <c r="B568" s="98"/>
      <c r="C568" s="24"/>
      <c r="F568" s="24"/>
      <c r="K568" s="24"/>
    </row>
    <row r="569" spans="2:11" ht="12.75">
      <c r="B569" s="98"/>
      <c r="C569" s="24"/>
      <c r="F569" s="24"/>
      <c r="K569" s="24"/>
    </row>
    <row r="570" spans="2:11" ht="12.75">
      <c r="B570" s="98"/>
      <c r="C570" s="24"/>
      <c r="F570" s="24"/>
      <c r="K570" s="24"/>
    </row>
    <row r="571" spans="2:11" ht="12.75">
      <c r="B571" s="98"/>
      <c r="C571" s="24"/>
      <c r="F571" s="24"/>
      <c r="K571" s="24"/>
    </row>
    <row r="572" spans="2:11" ht="12.75">
      <c r="B572" s="98"/>
      <c r="C572" s="24"/>
      <c r="F572" s="24"/>
      <c r="K572" s="24"/>
    </row>
    <row r="573" spans="2:11" ht="12.75">
      <c r="B573" s="98"/>
      <c r="C573" s="24"/>
      <c r="F573" s="24"/>
      <c r="K573" s="24"/>
    </row>
    <row r="574" spans="2:11" ht="12.75">
      <c r="B574" s="98"/>
      <c r="C574" s="24"/>
      <c r="F574" s="24"/>
      <c r="K574" s="24"/>
    </row>
    <row r="575" spans="2:11" ht="12.75">
      <c r="B575" s="98"/>
      <c r="C575" s="24"/>
      <c r="F575" s="24"/>
      <c r="K575" s="24"/>
    </row>
    <row r="576" spans="2:11" ht="12.75">
      <c r="B576" s="98"/>
      <c r="C576" s="24"/>
      <c r="F576" s="24"/>
      <c r="K576" s="24"/>
    </row>
    <row r="577" spans="2:11" ht="12.75">
      <c r="B577" s="98"/>
      <c r="C577" s="24"/>
      <c r="F577" s="24"/>
      <c r="K577" s="24"/>
    </row>
    <row r="578" spans="2:11" ht="12.75">
      <c r="B578" s="98"/>
      <c r="C578" s="24"/>
      <c r="F578" s="24"/>
      <c r="K578" s="24"/>
    </row>
    <row r="579" spans="2:11" ht="12.75">
      <c r="B579" s="98"/>
      <c r="C579" s="24"/>
      <c r="F579" s="24"/>
      <c r="K579" s="24"/>
    </row>
    <row r="580" spans="2:11" ht="12.75">
      <c r="B580" s="98"/>
      <c r="C580" s="24"/>
      <c r="F580" s="24"/>
      <c r="K580" s="24"/>
    </row>
    <row r="581" spans="2:11" ht="12.75">
      <c r="B581" s="98"/>
      <c r="C581" s="24"/>
      <c r="F581" s="24"/>
      <c r="K581" s="24"/>
    </row>
    <row r="582" spans="2:11" ht="12.75">
      <c r="B582" s="98"/>
      <c r="C582" s="24"/>
      <c r="F582" s="24"/>
      <c r="K582" s="24"/>
    </row>
    <row r="583" spans="2:11" ht="12.75">
      <c r="B583" s="98"/>
      <c r="C583" s="24"/>
      <c r="F583" s="24"/>
      <c r="K583" s="24"/>
    </row>
    <row r="584" spans="2:11" ht="12.75">
      <c r="B584" s="98"/>
      <c r="C584" s="24"/>
      <c r="F584" s="24"/>
      <c r="K584" s="24"/>
    </row>
    <row r="585" spans="2:11" ht="12.75">
      <c r="B585" s="98"/>
      <c r="C585" s="24"/>
      <c r="F585" s="24"/>
      <c r="K585" s="24"/>
    </row>
    <row r="586" spans="2:11" ht="12.75">
      <c r="B586" s="98"/>
      <c r="C586" s="24"/>
      <c r="F586" s="24"/>
      <c r="K586" s="24"/>
    </row>
    <row r="587" spans="2:11" ht="12.75">
      <c r="B587" s="98"/>
      <c r="C587" s="24"/>
      <c r="F587" s="24"/>
      <c r="K587" s="24"/>
    </row>
    <row r="588" spans="2:11" ht="12.75">
      <c r="B588" s="98"/>
      <c r="C588" s="24"/>
      <c r="F588" s="24"/>
      <c r="K588" s="24"/>
    </row>
    <row r="589" spans="2:11" ht="12.75">
      <c r="B589" s="98"/>
      <c r="C589" s="24"/>
      <c r="F589" s="24"/>
      <c r="K589" s="24"/>
    </row>
    <row r="590" spans="2:11" ht="12.75">
      <c r="B590" s="98"/>
      <c r="C590" s="24"/>
      <c r="F590" s="24"/>
      <c r="K590" s="24"/>
    </row>
    <row r="591" spans="2:11" ht="12.75">
      <c r="B591" s="98"/>
      <c r="C591" s="24"/>
      <c r="F591" s="24"/>
      <c r="K591" s="24"/>
    </row>
    <row r="592" spans="2:11" ht="12.75">
      <c r="B592" s="98"/>
      <c r="C592" s="24"/>
      <c r="F592" s="24"/>
      <c r="K592" s="24"/>
    </row>
    <row r="593" spans="2:11" ht="12.75">
      <c r="B593" s="98"/>
      <c r="C593" s="24"/>
      <c r="F593" s="24"/>
      <c r="K593" s="24"/>
    </row>
    <row r="594" spans="2:11" ht="12.75">
      <c r="B594" s="98"/>
      <c r="C594" s="24"/>
      <c r="F594" s="24"/>
      <c r="K594" s="24"/>
    </row>
    <row r="595" spans="2:11" ht="12.75">
      <c r="B595" s="98"/>
      <c r="C595" s="24"/>
      <c r="F595" s="24"/>
      <c r="K595" s="24"/>
    </row>
    <row r="596" spans="2:11" ht="12.75">
      <c r="B596" s="98"/>
      <c r="C596" s="24"/>
      <c r="F596" s="24"/>
      <c r="K596" s="24"/>
    </row>
    <row r="597" spans="2:11" ht="12.75">
      <c r="B597" s="98"/>
      <c r="C597" s="24"/>
      <c r="F597" s="24"/>
      <c r="K597" s="24"/>
    </row>
    <row r="598" spans="2:11" ht="12.75">
      <c r="B598" s="98"/>
      <c r="C598" s="24"/>
      <c r="F598" s="24"/>
      <c r="K598" s="24"/>
    </row>
    <row r="599" spans="2:11" ht="12.75">
      <c r="B599" s="98"/>
      <c r="C599" s="24"/>
      <c r="F599" s="24"/>
      <c r="K599" s="24"/>
    </row>
    <row r="600" spans="2:11" ht="12.75">
      <c r="B600" s="98"/>
      <c r="C600" s="24"/>
      <c r="F600" s="24"/>
      <c r="K600" s="24"/>
    </row>
    <row r="601" spans="2:11" ht="12.75">
      <c r="B601" s="98"/>
      <c r="C601" s="24"/>
      <c r="F601" s="24"/>
      <c r="K601" s="24"/>
    </row>
    <row r="602" spans="2:11" ht="12.75">
      <c r="B602" s="98"/>
      <c r="C602" s="24"/>
      <c r="F602" s="24"/>
      <c r="K602" s="24"/>
    </row>
    <row r="603" spans="2:11" ht="12.75">
      <c r="B603" s="98"/>
      <c r="C603" s="24"/>
      <c r="F603" s="24"/>
      <c r="K603" s="24"/>
    </row>
    <row r="604" spans="2:11" ht="12.75">
      <c r="B604" s="98"/>
      <c r="C604" s="24"/>
      <c r="F604" s="24"/>
      <c r="K604" s="24"/>
    </row>
    <row r="605" spans="2:11" ht="12.75">
      <c r="B605" s="98"/>
      <c r="C605" s="24"/>
      <c r="F605" s="24"/>
      <c r="K605" s="24"/>
    </row>
    <row r="606" spans="2:11" ht="12.75">
      <c r="B606" s="98"/>
      <c r="C606" s="24"/>
      <c r="F606" s="24"/>
      <c r="K606" s="24"/>
    </row>
    <row r="607" spans="2:11" ht="12.75">
      <c r="B607" s="98"/>
      <c r="C607" s="24"/>
      <c r="F607" s="24"/>
      <c r="K607" s="24"/>
    </row>
    <row r="608" spans="2:11" ht="12.75">
      <c r="B608" s="98"/>
      <c r="C608" s="24"/>
      <c r="F608" s="24"/>
      <c r="K608" s="24"/>
    </row>
    <row r="609" spans="2:11" ht="12.75">
      <c r="B609" s="98"/>
      <c r="C609" s="24"/>
      <c r="F609" s="24"/>
      <c r="K609" s="24"/>
    </row>
    <row r="610" spans="2:11" ht="12.75">
      <c r="B610" s="98"/>
      <c r="C610" s="24"/>
      <c r="F610" s="24"/>
      <c r="K610" s="24"/>
    </row>
    <row r="611" spans="2:11" ht="12.75">
      <c r="B611" s="98"/>
      <c r="C611" s="24"/>
      <c r="F611" s="24"/>
      <c r="K611" s="24"/>
    </row>
    <row r="612" spans="2:11" ht="12.75">
      <c r="B612" s="98"/>
      <c r="C612" s="24"/>
      <c r="F612" s="24"/>
      <c r="K612" s="24"/>
    </row>
    <row r="613" spans="2:11" ht="12.75">
      <c r="B613" s="98"/>
      <c r="C613" s="24"/>
      <c r="F613" s="24"/>
      <c r="K613" s="24"/>
    </row>
    <row r="614" spans="2:11" ht="12.75">
      <c r="B614" s="98"/>
      <c r="C614" s="24"/>
      <c r="F614" s="24"/>
      <c r="K614" s="24"/>
    </row>
    <row r="615" spans="2:11" ht="12.75">
      <c r="B615" s="98"/>
      <c r="C615" s="24"/>
      <c r="F615" s="24"/>
      <c r="K615" s="24"/>
    </row>
    <row r="616" spans="2:11" ht="12.75">
      <c r="B616" s="98"/>
      <c r="C616" s="24"/>
      <c r="F616" s="24"/>
      <c r="K616" s="24"/>
    </row>
    <row r="617" spans="2:11" ht="12.75">
      <c r="B617" s="98"/>
      <c r="C617" s="24"/>
      <c r="F617" s="24"/>
      <c r="K617" s="24"/>
    </row>
    <row r="618" spans="2:11" ht="12.75">
      <c r="B618" s="98"/>
      <c r="C618" s="24"/>
      <c r="F618" s="24"/>
      <c r="K618" s="24"/>
    </row>
    <row r="619" spans="2:11" ht="12.75">
      <c r="B619" s="98"/>
      <c r="C619" s="24"/>
      <c r="F619" s="24"/>
      <c r="K619" s="24"/>
    </row>
    <row r="620" spans="2:11" ht="12.75">
      <c r="B620" s="98"/>
      <c r="C620" s="24"/>
      <c r="F620" s="24"/>
      <c r="K620" s="24"/>
    </row>
    <row r="621" spans="2:11" ht="12.75">
      <c r="B621" s="98"/>
      <c r="C621" s="24"/>
      <c r="F621" s="24"/>
      <c r="K621" s="24"/>
    </row>
    <row r="622" spans="2:11" ht="12.75">
      <c r="B622" s="98"/>
      <c r="C622" s="24"/>
      <c r="F622" s="24"/>
      <c r="K622" s="24"/>
    </row>
    <row r="623" spans="2:11" ht="12.75">
      <c r="B623" s="98"/>
      <c r="C623" s="24"/>
      <c r="F623" s="24"/>
      <c r="K623" s="24"/>
    </row>
    <row r="624" spans="2:11" ht="12.75">
      <c r="B624" s="98"/>
      <c r="C624" s="24"/>
      <c r="F624" s="24"/>
      <c r="K624" s="24"/>
    </row>
    <row r="625" spans="2:11" ht="12.75">
      <c r="B625" s="98"/>
      <c r="C625" s="24"/>
      <c r="F625" s="24"/>
      <c r="K625" s="24"/>
    </row>
    <row r="626" spans="2:11" ht="12.75">
      <c r="B626" s="98"/>
      <c r="C626" s="24"/>
      <c r="F626" s="24"/>
      <c r="K626" s="24"/>
    </row>
    <row r="627" spans="2:11" ht="12.75">
      <c r="B627" s="98"/>
      <c r="C627" s="24"/>
      <c r="F627" s="24"/>
      <c r="K627" s="24"/>
    </row>
    <row r="628" spans="2:11" ht="12.75">
      <c r="B628" s="98"/>
      <c r="C628" s="24"/>
      <c r="F628" s="24"/>
      <c r="K628" s="24"/>
    </row>
    <row r="629" spans="2:11" ht="12.75">
      <c r="B629" s="98"/>
      <c r="C629" s="24"/>
      <c r="F629" s="24"/>
      <c r="K629" s="24"/>
    </row>
    <row r="630" spans="2:11" ht="12.75">
      <c r="B630" s="98"/>
      <c r="C630" s="24"/>
      <c r="F630" s="24"/>
      <c r="K630" s="24"/>
    </row>
    <row r="631" spans="2:11" ht="12.75">
      <c r="B631" s="98"/>
      <c r="C631" s="24"/>
      <c r="F631" s="24"/>
      <c r="K631" s="24"/>
    </row>
    <row r="632" spans="2:11" ht="12.75">
      <c r="B632" s="98"/>
      <c r="C632" s="24"/>
      <c r="F632" s="24"/>
      <c r="K632" s="24"/>
    </row>
    <row r="633" spans="2:11" ht="12.75">
      <c r="B633" s="98"/>
      <c r="C633" s="24"/>
      <c r="F633" s="24"/>
      <c r="K633" s="24"/>
    </row>
    <row r="634" spans="2:11" ht="12.75">
      <c r="B634" s="98"/>
      <c r="C634" s="24"/>
      <c r="F634" s="24"/>
      <c r="K634" s="24"/>
    </row>
    <row r="635" spans="2:11" ht="12.75">
      <c r="B635" s="98"/>
      <c r="C635" s="24"/>
      <c r="F635" s="24"/>
      <c r="K635" s="24"/>
    </row>
    <row r="636" spans="2:11" ht="12.75">
      <c r="B636" s="98"/>
      <c r="C636" s="24"/>
      <c r="F636" s="24"/>
      <c r="K636" s="24"/>
    </row>
    <row r="637" spans="2:11" ht="12.75">
      <c r="B637" s="98"/>
      <c r="C637" s="24"/>
      <c r="F637" s="24"/>
      <c r="K637" s="24"/>
    </row>
    <row r="638" spans="2:11" ht="12.75">
      <c r="B638" s="98"/>
      <c r="C638" s="24"/>
      <c r="F638" s="24"/>
      <c r="K638" s="24"/>
    </row>
    <row r="639" spans="2:11" ht="12.75">
      <c r="B639" s="98"/>
      <c r="C639" s="24"/>
      <c r="F639" s="24"/>
      <c r="K639" s="24"/>
    </row>
    <row r="640" spans="2:11" ht="12.75">
      <c r="B640" s="98"/>
      <c r="C640" s="24"/>
      <c r="F640" s="24"/>
      <c r="K640" s="24"/>
    </row>
    <row r="641" spans="2:11" ht="12.75">
      <c r="B641" s="98"/>
      <c r="C641" s="24"/>
      <c r="F641" s="24"/>
      <c r="K641" s="24"/>
    </row>
    <row r="642" spans="2:11" ht="12.75">
      <c r="B642" s="98"/>
      <c r="C642" s="24"/>
      <c r="F642" s="24"/>
      <c r="K642" s="24"/>
    </row>
    <row r="643" spans="2:11" ht="12.75">
      <c r="B643" s="98"/>
      <c r="C643" s="24"/>
      <c r="F643" s="24"/>
      <c r="K643" s="24"/>
    </row>
    <row r="644" spans="2:11" ht="12.75">
      <c r="B644" s="98"/>
      <c r="C644" s="24"/>
      <c r="F644" s="24"/>
      <c r="K644" s="24"/>
    </row>
    <row r="645" spans="2:11" ht="12.75">
      <c r="B645" s="98"/>
      <c r="C645" s="24"/>
      <c r="F645" s="24"/>
      <c r="K645" s="24"/>
    </row>
    <row r="646" spans="2:11" ht="12.75">
      <c r="B646" s="98"/>
      <c r="C646" s="24"/>
      <c r="F646" s="24"/>
      <c r="K646" s="24"/>
    </row>
    <row r="647" spans="2:11" ht="12.75">
      <c r="B647" s="98"/>
      <c r="C647" s="24"/>
      <c r="F647" s="24"/>
      <c r="K647" s="24"/>
    </row>
    <row r="648" spans="2:11" ht="12.75">
      <c r="B648" s="98"/>
      <c r="C648" s="24"/>
      <c r="F648" s="24"/>
      <c r="K648" s="24"/>
    </row>
    <row r="649" spans="2:11" ht="12.75">
      <c r="B649" s="98"/>
      <c r="C649" s="24"/>
      <c r="F649" s="24"/>
      <c r="K649" s="24"/>
    </row>
    <row r="650" spans="2:11" ht="12.75">
      <c r="B650" s="98"/>
      <c r="C650" s="24"/>
      <c r="F650" s="24"/>
      <c r="K650" s="24"/>
    </row>
    <row r="651" spans="2:11" ht="12.75">
      <c r="B651" s="98"/>
      <c r="C651" s="24"/>
      <c r="F651" s="24"/>
      <c r="K651" s="24"/>
    </row>
    <row r="652" spans="2:11" ht="12.75">
      <c r="B652" s="98"/>
      <c r="C652" s="24"/>
      <c r="F652" s="24"/>
      <c r="K652" s="24"/>
    </row>
    <row r="653" spans="2:11" ht="12.75">
      <c r="B653" s="98"/>
      <c r="C653" s="24"/>
      <c r="F653" s="24"/>
      <c r="K653" s="24"/>
    </row>
    <row r="654" spans="2:11" ht="12.75">
      <c r="B654" s="98"/>
      <c r="C654" s="24"/>
      <c r="F654" s="24"/>
      <c r="K654" s="24"/>
    </row>
    <row r="655" spans="2:11" ht="12.75">
      <c r="B655" s="98"/>
      <c r="C655" s="24"/>
      <c r="F655" s="24"/>
      <c r="K655" s="24"/>
    </row>
    <row r="656" spans="2:11" ht="12.75">
      <c r="B656" s="98"/>
      <c r="C656" s="24"/>
      <c r="F656" s="24"/>
      <c r="K656" s="24"/>
    </row>
    <row r="657" spans="2:11" ht="12.75">
      <c r="B657" s="98"/>
      <c r="C657" s="24"/>
      <c r="F657" s="24"/>
      <c r="K657" s="24"/>
    </row>
    <row r="658" spans="2:11" ht="12.75">
      <c r="B658" s="98"/>
      <c r="C658" s="24"/>
      <c r="F658" s="24"/>
      <c r="K658" s="24"/>
    </row>
    <row r="659" spans="2:11" ht="12.75">
      <c r="B659" s="98"/>
      <c r="C659" s="24"/>
      <c r="F659" s="24"/>
      <c r="K659" s="24"/>
    </row>
    <row r="660" spans="2:11" ht="12.75">
      <c r="B660" s="98"/>
      <c r="C660" s="24"/>
      <c r="F660" s="24"/>
      <c r="K660" s="24"/>
    </row>
    <row r="661" spans="2:11" ht="12.75">
      <c r="B661" s="98"/>
      <c r="C661" s="24"/>
      <c r="F661" s="24"/>
      <c r="K661" s="24"/>
    </row>
    <row r="662" spans="2:11" ht="12.75">
      <c r="B662" s="98"/>
      <c r="C662" s="24"/>
      <c r="F662" s="24"/>
      <c r="K662" s="24"/>
    </row>
    <row r="663" spans="2:11" ht="12.75">
      <c r="B663" s="98"/>
      <c r="C663" s="24"/>
      <c r="F663" s="24"/>
      <c r="K663" s="24"/>
    </row>
    <row r="664" spans="2:11" ht="12.75">
      <c r="B664" s="98"/>
      <c r="C664" s="24"/>
      <c r="F664" s="24"/>
      <c r="K664" s="24"/>
    </row>
    <row r="665" spans="2:11" ht="12.75">
      <c r="B665" s="98"/>
      <c r="C665" s="24"/>
      <c r="F665" s="24"/>
      <c r="K665" s="24"/>
    </row>
    <row r="666" spans="2:11" ht="12.75">
      <c r="B666" s="98"/>
      <c r="C666" s="24"/>
      <c r="F666" s="24"/>
      <c r="K666" s="24"/>
    </row>
    <row r="667" spans="2:11" ht="12.75">
      <c r="B667" s="98"/>
      <c r="C667" s="24"/>
      <c r="F667" s="24"/>
      <c r="K667" s="24"/>
    </row>
    <row r="668" spans="2:11" ht="12.75">
      <c r="B668" s="98"/>
      <c r="C668" s="24"/>
      <c r="F668" s="24"/>
      <c r="K668" s="24"/>
    </row>
    <row r="669" spans="2:11" ht="12.75">
      <c r="B669" s="98"/>
      <c r="C669" s="24"/>
      <c r="F669" s="24"/>
      <c r="K669" s="24"/>
    </row>
    <row r="670" spans="2:11" ht="12.75">
      <c r="B670" s="98"/>
      <c r="C670" s="24"/>
      <c r="F670" s="24"/>
      <c r="K670" s="24"/>
    </row>
    <row r="671" spans="2:11" ht="12.75">
      <c r="B671" s="98"/>
      <c r="C671" s="24"/>
      <c r="F671" s="24"/>
      <c r="K671" s="24"/>
    </row>
    <row r="672" spans="2:11" ht="12.75">
      <c r="B672" s="98"/>
      <c r="C672" s="24"/>
      <c r="F672" s="24"/>
      <c r="K672" s="24"/>
    </row>
    <row r="673" spans="2:11" ht="12.75">
      <c r="B673" s="98"/>
      <c r="C673" s="24"/>
      <c r="F673" s="24"/>
      <c r="K673" s="24"/>
    </row>
    <row r="674" spans="2:11" ht="12.75">
      <c r="B674" s="98"/>
      <c r="C674" s="24"/>
      <c r="F674" s="24"/>
      <c r="K674" s="24"/>
    </row>
    <row r="675" spans="2:11" ht="12.75">
      <c r="B675" s="98"/>
      <c r="C675" s="24"/>
      <c r="F675" s="24"/>
      <c r="K675" s="24"/>
    </row>
    <row r="676" spans="2:11" ht="12.75">
      <c r="B676" s="98"/>
      <c r="C676" s="24"/>
      <c r="F676" s="24"/>
      <c r="K676" s="24"/>
    </row>
    <row r="677" spans="2:11" ht="12.75">
      <c r="B677" s="98"/>
      <c r="C677" s="24"/>
      <c r="F677" s="24"/>
      <c r="K677" s="24"/>
    </row>
    <row r="678" spans="2:11" ht="12.75">
      <c r="B678" s="98"/>
      <c r="C678" s="24"/>
      <c r="F678" s="24"/>
      <c r="K678" s="24"/>
    </row>
    <row r="679" spans="2:11" ht="12.75">
      <c r="B679" s="98"/>
      <c r="C679" s="24"/>
      <c r="F679" s="24"/>
      <c r="K679" s="24"/>
    </row>
    <row r="680" spans="2:11" ht="12.75">
      <c r="B680" s="98"/>
      <c r="C680" s="24"/>
      <c r="F680" s="24"/>
      <c r="K680" s="24"/>
    </row>
    <row r="681" spans="2:11" ht="12.75">
      <c r="B681" s="98"/>
      <c r="C681" s="24"/>
      <c r="F681" s="24"/>
      <c r="K681" s="24"/>
    </row>
    <row r="682" spans="2:11" ht="12.75">
      <c r="B682" s="98"/>
      <c r="C682" s="24"/>
      <c r="F682" s="24"/>
      <c r="K682" s="24"/>
    </row>
    <row r="683" spans="2:11" ht="12.75">
      <c r="B683" s="98"/>
      <c r="C683" s="24"/>
      <c r="F683" s="24"/>
      <c r="K683" s="24"/>
    </row>
    <row r="684" spans="2:11" ht="12.75">
      <c r="B684" s="98"/>
      <c r="C684" s="24"/>
      <c r="F684" s="24"/>
      <c r="K684" s="24"/>
    </row>
    <row r="685" spans="2:11" ht="12.75">
      <c r="B685" s="98"/>
      <c r="C685" s="24"/>
      <c r="F685" s="24"/>
      <c r="K685" s="24"/>
    </row>
    <row r="686" spans="2:11" ht="12.75">
      <c r="B686" s="98"/>
      <c r="C686" s="24"/>
      <c r="F686" s="24"/>
      <c r="K686" s="24"/>
    </row>
    <row r="687" spans="2:11" ht="12.75">
      <c r="B687" s="98"/>
      <c r="C687" s="24"/>
      <c r="F687" s="24"/>
      <c r="K687" s="24"/>
    </row>
    <row r="688" spans="2:11" ht="12.75">
      <c r="B688" s="98"/>
      <c r="C688" s="24"/>
      <c r="F688" s="24"/>
      <c r="K688" s="24"/>
    </row>
    <row r="689" spans="2:11" ht="12.75">
      <c r="B689" s="98"/>
      <c r="C689" s="24"/>
      <c r="F689" s="24"/>
      <c r="K689" s="24"/>
    </row>
    <row r="690" spans="2:11" ht="12.75">
      <c r="B690" s="98"/>
      <c r="C690" s="24"/>
      <c r="F690" s="24"/>
      <c r="K690" s="24"/>
    </row>
    <row r="691" spans="2:11" ht="12.75">
      <c r="B691" s="98"/>
      <c r="C691" s="24"/>
      <c r="F691" s="24"/>
      <c r="K691" s="24"/>
    </row>
    <row r="692" spans="2:11" ht="12.75">
      <c r="B692" s="98"/>
      <c r="C692" s="24"/>
      <c r="F692" s="24"/>
      <c r="K692" s="24"/>
    </row>
    <row r="693" spans="2:11" ht="12.75">
      <c r="B693" s="98"/>
      <c r="C693" s="24"/>
      <c r="F693" s="24"/>
      <c r="K693" s="24"/>
    </row>
    <row r="694" spans="2:11" ht="12.75">
      <c r="B694" s="98"/>
      <c r="C694" s="24"/>
      <c r="F694" s="24"/>
      <c r="K694" s="24"/>
    </row>
    <row r="695" spans="2:11" ht="12.75">
      <c r="B695" s="98"/>
      <c r="C695" s="24"/>
      <c r="F695" s="24"/>
      <c r="K695" s="24"/>
    </row>
    <row r="696" spans="2:11" ht="12.75">
      <c r="B696" s="98"/>
      <c r="C696" s="24"/>
      <c r="F696" s="24"/>
      <c r="K696" s="24"/>
    </row>
    <row r="697" spans="2:11" ht="12.75">
      <c r="B697" s="98"/>
      <c r="C697" s="24"/>
      <c r="F697" s="24"/>
      <c r="K697" s="24"/>
    </row>
    <row r="698" spans="2:11" ht="12.75">
      <c r="B698" s="98"/>
      <c r="C698" s="24"/>
      <c r="F698" s="24"/>
      <c r="K698" s="24"/>
    </row>
    <row r="699" spans="2:11" ht="12.75">
      <c r="B699" s="98"/>
      <c r="C699" s="24"/>
      <c r="F699" s="24"/>
      <c r="K699" s="24"/>
    </row>
    <row r="700" spans="2:11" ht="12.75">
      <c r="B700" s="98"/>
      <c r="C700" s="24"/>
      <c r="F700" s="24"/>
      <c r="K700" s="24"/>
    </row>
    <row r="701" spans="2:11" ht="12.75">
      <c r="B701" s="98"/>
      <c r="C701" s="24"/>
      <c r="F701" s="24"/>
      <c r="K701" s="24"/>
    </row>
    <row r="702" spans="2:11" ht="12.75">
      <c r="B702" s="98"/>
      <c r="C702" s="24"/>
      <c r="F702" s="24"/>
      <c r="K702" s="24"/>
    </row>
    <row r="703" spans="2:11" ht="12.75">
      <c r="B703" s="98"/>
      <c r="C703" s="24"/>
      <c r="F703" s="24"/>
      <c r="K703" s="24"/>
    </row>
    <row r="704" spans="2:11" ht="12.75">
      <c r="B704" s="98"/>
      <c r="C704" s="24"/>
      <c r="F704" s="24"/>
      <c r="K704" s="24"/>
    </row>
    <row r="705" spans="2:11" ht="12.75">
      <c r="B705" s="98"/>
      <c r="C705" s="24"/>
      <c r="F705" s="24"/>
      <c r="K705" s="24"/>
    </row>
    <row r="706" spans="2:11" ht="12.75">
      <c r="B706" s="98"/>
      <c r="C706" s="24"/>
      <c r="F706" s="24"/>
      <c r="K706" s="24"/>
    </row>
    <row r="707" spans="2:11" ht="12.75">
      <c r="B707" s="98"/>
      <c r="C707" s="24"/>
      <c r="F707" s="24"/>
      <c r="K707" s="24"/>
    </row>
    <row r="708" spans="2:11" ht="12.75">
      <c r="B708" s="98"/>
      <c r="C708" s="24"/>
      <c r="F708" s="24"/>
      <c r="K708" s="24"/>
    </row>
    <row r="709" spans="2:11" ht="12.75">
      <c r="B709" s="98"/>
      <c r="C709" s="24"/>
      <c r="F709" s="24"/>
      <c r="K709" s="24"/>
    </row>
    <row r="710" spans="2:11" ht="12.75">
      <c r="B710" s="98"/>
      <c r="C710" s="24"/>
      <c r="F710" s="24"/>
      <c r="K710" s="24"/>
    </row>
    <row r="711" spans="2:11" ht="12.75">
      <c r="B711" s="98"/>
      <c r="C711" s="24"/>
      <c r="F711" s="24"/>
      <c r="K711" s="24"/>
    </row>
    <row r="712" spans="2:11" ht="12.75">
      <c r="B712" s="98"/>
      <c r="C712" s="24"/>
      <c r="F712" s="24"/>
      <c r="K712" s="24"/>
    </row>
    <row r="713" spans="2:11" ht="12.75">
      <c r="B713" s="98"/>
      <c r="C713" s="24"/>
      <c r="F713" s="24"/>
      <c r="K713" s="24"/>
    </row>
    <row r="714" spans="2:11" ht="12.75">
      <c r="B714" s="98"/>
      <c r="C714" s="24"/>
      <c r="F714" s="24"/>
      <c r="K714" s="24"/>
    </row>
    <row r="715" spans="2:11" ht="12.75">
      <c r="B715" s="98"/>
      <c r="C715" s="24"/>
      <c r="F715" s="24"/>
      <c r="K715" s="24"/>
    </row>
    <row r="716" spans="2:11" ht="12.75">
      <c r="B716" s="98"/>
      <c r="C716" s="24"/>
      <c r="F716" s="24"/>
      <c r="K716" s="24"/>
    </row>
    <row r="717" spans="2:11" ht="12.75">
      <c r="B717" s="98"/>
      <c r="C717" s="24"/>
      <c r="F717" s="24"/>
      <c r="K717" s="24"/>
    </row>
    <row r="718" spans="2:11" ht="12.75">
      <c r="B718" s="98"/>
      <c r="C718" s="24"/>
      <c r="F718" s="24"/>
      <c r="K718" s="24"/>
    </row>
    <row r="719" spans="2:11" ht="12.75">
      <c r="B719" s="98"/>
      <c r="C719" s="24"/>
      <c r="F719" s="24"/>
      <c r="K719" s="24"/>
    </row>
    <row r="720" spans="2:11" ht="12.75">
      <c r="B720" s="98"/>
      <c r="C720" s="24"/>
      <c r="F720" s="24"/>
      <c r="K720" s="24"/>
    </row>
    <row r="721" spans="2:11" ht="12.75">
      <c r="B721" s="98"/>
      <c r="C721" s="24"/>
      <c r="F721" s="24"/>
      <c r="K721" s="24"/>
    </row>
    <row r="722" spans="2:11" ht="12.75">
      <c r="B722" s="98"/>
      <c r="C722" s="24"/>
      <c r="F722" s="24"/>
      <c r="K722" s="24"/>
    </row>
    <row r="723" spans="2:11" ht="12.75">
      <c r="B723" s="98"/>
      <c r="C723" s="24"/>
      <c r="F723" s="24"/>
      <c r="K723" s="24"/>
    </row>
    <row r="724" spans="2:11" ht="12.75">
      <c r="B724" s="98"/>
      <c r="C724" s="24"/>
      <c r="F724" s="24"/>
      <c r="K724" s="24"/>
    </row>
    <row r="725" spans="2:11" ht="12.75">
      <c r="B725" s="98"/>
      <c r="C725" s="24"/>
      <c r="F725" s="24"/>
      <c r="K725" s="24"/>
    </row>
    <row r="726" spans="2:11" ht="12.75">
      <c r="B726" s="98"/>
      <c r="C726" s="24"/>
      <c r="F726" s="24"/>
      <c r="K726" s="24"/>
    </row>
    <row r="727" spans="2:11" ht="12.75">
      <c r="B727" s="98"/>
      <c r="C727" s="24"/>
      <c r="F727" s="24"/>
      <c r="K727" s="24"/>
    </row>
    <row r="728" spans="2:11" ht="12.75">
      <c r="B728" s="98"/>
      <c r="C728" s="24"/>
      <c r="F728" s="24"/>
      <c r="K728" s="24"/>
    </row>
    <row r="729" spans="2:11" ht="12.75">
      <c r="B729" s="98"/>
      <c r="C729" s="24"/>
      <c r="F729" s="24"/>
      <c r="K729" s="24"/>
    </row>
    <row r="730" spans="2:11" ht="12.75">
      <c r="B730" s="98"/>
      <c r="C730" s="24"/>
      <c r="F730" s="24"/>
      <c r="K730" s="24"/>
    </row>
    <row r="731" spans="2:11" ht="12.75">
      <c r="B731" s="98"/>
      <c r="C731" s="24"/>
      <c r="F731" s="24"/>
      <c r="K731" s="24"/>
    </row>
    <row r="732" spans="2:11" ht="12.75">
      <c r="B732" s="98"/>
      <c r="C732" s="24"/>
      <c r="F732" s="24"/>
      <c r="K732" s="24"/>
    </row>
    <row r="733" spans="2:11" ht="12.75">
      <c r="B733" s="98"/>
      <c r="C733" s="24"/>
      <c r="F733" s="24"/>
      <c r="K733" s="24"/>
    </row>
    <row r="734" spans="2:11" ht="12.75">
      <c r="B734" s="98"/>
      <c r="C734" s="24"/>
      <c r="F734" s="24"/>
      <c r="K734" s="24"/>
    </row>
    <row r="735" spans="2:11" ht="12.75">
      <c r="B735" s="98"/>
      <c r="C735" s="24"/>
      <c r="F735" s="24"/>
      <c r="K735" s="24"/>
    </row>
    <row r="736" spans="2:11" ht="12.75">
      <c r="B736" s="98"/>
      <c r="C736" s="24"/>
      <c r="F736" s="24"/>
      <c r="K736" s="24"/>
    </row>
    <row r="737" spans="2:11" ht="12.75">
      <c r="B737" s="98"/>
      <c r="C737" s="24"/>
      <c r="F737" s="24"/>
      <c r="K737" s="24"/>
    </row>
    <row r="738" spans="2:11" ht="12.75">
      <c r="B738" s="98"/>
      <c r="C738" s="24"/>
      <c r="F738" s="24"/>
      <c r="K738" s="24"/>
    </row>
    <row r="739" spans="2:11" ht="12.75">
      <c r="B739" s="98"/>
      <c r="C739" s="24"/>
      <c r="F739" s="24"/>
      <c r="K739" s="24"/>
    </row>
    <row r="740" spans="2:11" ht="12.75">
      <c r="B740" s="98"/>
      <c r="C740" s="24"/>
      <c r="F740" s="24"/>
      <c r="K740" s="24"/>
    </row>
    <row r="741" spans="2:11" ht="12.75">
      <c r="B741" s="98"/>
      <c r="C741" s="24"/>
      <c r="F741" s="24"/>
      <c r="K741" s="24"/>
    </row>
    <row r="742" spans="2:11" ht="12.75">
      <c r="B742" s="98"/>
      <c r="C742" s="24"/>
      <c r="F742" s="24"/>
      <c r="K742" s="24"/>
    </row>
    <row r="743" spans="2:11" ht="12.75">
      <c r="B743" s="98"/>
      <c r="C743" s="24"/>
      <c r="F743" s="24"/>
      <c r="K743" s="24"/>
    </row>
    <row r="744" spans="2:11" ht="12.75">
      <c r="B744" s="98"/>
      <c r="C744" s="24"/>
      <c r="F744" s="24"/>
      <c r="K744" s="24"/>
    </row>
    <row r="745" spans="2:11" ht="12.75">
      <c r="B745" s="98"/>
      <c r="C745" s="24"/>
      <c r="F745" s="24"/>
      <c r="K745" s="24"/>
    </row>
    <row r="746" spans="2:11" ht="12.75">
      <c r="B746" s="98"/>
      <c r="C746" s="24"/>
      <c r="F746" s="24"/>
      <c r="K746" s="24"/>
    </row>
    <row r="747" spans="2:11" ht="12.75">
      <c r="B747" s="98"/>
      <c r="C747" s="24"/>
      <c r="F747" s="24"/>
      <c r="K747" s="24"/>
    </row>
    <row r="748" spans="2:11" ht="12.75">
      <c r="B748" s="98"/>
      <c r="C748" s="24"/>
      <c r="F748" s="24"/>
      <c r="K748" s="24"/>
    </row>
    <row r="749" spans="2:11" ht="12.75">
      <c r="B749" s="98"/>
      <c r="C749" s="24"/>
      <c r="F749" s="24"/>
      <c r="K749" s="24"/>
    </row>
    <row r="750" spans="2:11" ht="12.75">
      <c r="B750" s="98"/>
      <c r="C750" s="24"/>
      <c r="F750" s="24"/>
      <c r="K750" s="24"/>
    </row>
    <row r="751" spans="2:11" ht="12.75">
      <c r="B751" s="98"/>
      <c r="C751" s="24"/>
      <c r="F751" s="24"/>
      <c r="K751" s="24"/>
    </row>
    <row r="752" spans="2:11" ht="12.75">
      <c r="B752" s="98"/>
      <c r="C752" s="24"/>
      <c r="F752" s="24"/>
      <c r="K752" s="24"/>
    </row>
    <row r="753" spans="2:11" ht="12.75">
      <c r="B753" s="98"/>
      <c r="C753" s="24"/>
      <c r="F753" s="24"/>
      <c r="K753" s="24"/>
    </row>
    <row r="754" spans="2:11" ht="12.75">
      <c r="B754" s="98"/>
      <c r="C754" s="24"/>
      <c r="F754" s="24"/>
      <c r="K754" s="24"/>
    </row>
    <row r="755" spans="2:11" ht="12.75">
      <c r="B755" s="98"/>
      <c r="C755" s="24"/>
      <c r="F755" s="24"/>
      <c r="K755" s="24"/>
    </row>
    <row r="756" spans="2:11" ht="12.75">
      <c r="B756" s="98"/>
      <c r="C756" s="24"/>
      <c r="F756" s="24"/>
      <c r="K756" s="24"/>
    </row>
    <row r="757" spans="2:11" ht="12.75">
      <c r="B757" s="98"/>
      <c r="C757" s="24"/>
      <c r="F757" s="24"/>
      <c r="K757" s="24"/>
    </row>
    <row r="758" spans="2:11" ht="12.75">
      <c r="B758" s="98"/>
      <c r="C758" s="24"/>
      <c r="F758" s="24"/>
      <c r="K758" s="24"/>
    </row>
    <row r="759" spans="2:11" ht="12.75">
      <c r="B759" s="98"/>
      <c r="C759" s="24"/>
      <c r="F759" s="24"/>
      <c r="K759" s="24"/>
    </row>
    <row r="760" spans="2:11" ht="12.75">
      <c r="B760" s="98"/>
      <c r="C760" s="24"/>
      <c r="F760" s="24"/>
      <c r="K760" s="24"/>
    </row>
    <row r="761" spans="2:11" ht="12.75">
      <c r="B761" s="98"/>
      <c r="C761" s="24"/>
      <c r="F761" s="24"/>
      <c r="K761" s="24"/>
    </row>
    <row r="762" spans="2:11" ht="12.75">
      <c r="B762" s="98"/>
      <c r="C762" s="24"/>
      <c r="F762" s="24"/>
      <c r="K762" s="24"/>
    </row>
    <row r="763" spans="2:11" ht="12.75">
      <c r="B763" s="98"/>
      <c r="C763" s="24"/>
      <c r="F763" s="24"/>
      <c r="K763" s="24"/>
    </row>
    <row r="764" spans="2:11" ht="12.75">
      <c r="B764" s="98"/>
      <c r="C764" s="24"/>
      <c r="F764" s="24"/>
      <c r="K764" s="24"/>
    </row>
    <row r="765" spans="2:11" ht="12.75">
      <c r="B765" s="98"/>
      <c r="C765" s="24"/>
      <c r="F765" s="24"/>
      <c r="K765" s="24"/>
    </row>
    <row r="766" spans="2:11" ht="12.75">
      <c r="B766" s="98"/>
      <c r="C766" s="24"/>
      <c r="F766" s="24"/>
      <c r="K766" s="24"/>
    </row>
    <row r="767" spans="2:11" ht="12.75">
      <c r="B767" s="98"/>
      <c r="C767" s="24"/>
      <c r="F767" s="24"/>
      <c r="K767" s="24"/>
    </row>
    <row r="768" spans="2:11" ht="12.75">
      <c r="B768" s="98"/>
      <c r="C768" s="24"/>
      <c r="F768" s="24"/>
      <c r="K768" s="24"/>
    </row>
    <row r="769" spans="2:11" ht="12.75">
      <c r="B769" s="98"/>
      <c r="C769" s="24"/>
      <c r="F769" s="24"/>
      <c r="K769" s="24"/>
    </row>
    <row r="770" spans="2:11" ht="12.75">
      <c r="B770" s="98"/>
      <c r="C770" s="24"/>
      <c r="F770" s="24"/>
      <c r="K770" s="24"/>
    </row>
    <row r="771" spans="2:11" ht="12.75">
      <c r="B771" s="98"/>
      <c r="C771" s="24"/>
      <c r="F771" s="24"/>
      <c r="K771" s="24"/>
    </row>
    <row r="772" spans="2:11" ht="12.75">
      <c r="B772" s="98"/>
      <c r="C772" s="24"/>
      <c r="F772" s="24"/>
      <c r="K772" s="24"/>
    </row>
    <row r="773" spans="2:11" ht="12.75">
      <c r="B773" s="98"/>
      <c r="C773" s="24"/>
      <c r="F773" s="24"/>
      <c r="K773" s="24"/>
    </row>
    <row r="774" spans="2:11" ht="12.75">
      <c r="B774" s="98"/>
      <c r="C774" s="24"/>
      <c r="F774" s="24"/>
      <c r="K774" s="24"/>
    </row>
    <row r="775" spans="2:11" ht="12.75">
      <c r="B775" s="98"/>
      <c r="C775" s="24"/>
      <c r="F775" s="24"/>
      <c r="K775" s="24"/>
    </row>
    <row r="776" spans="2:11" ht="12.75">
      <c r="B776" s="98"/>
      <c r="C776" s="24"/>
      <c r="F776" s="24"/>
      <c r="K776" s="24"/>
    </row>
    <row r="777" spans="2:11" ht="12.75">
      <c r="B777" s="98"/>
      <c r="C777" s="24"/>
      <c r="F777" s="24"/>
      <c r="K777" s="24"/>
    </row>
    <row r="778" spans="2:11" ht="12.75">
      <c r="B778" s="98"/>
      <c r="C778" s="24"/>
      <c r="F778" s="24"/>
      <c r="K778" s="24"/>
    </row>
    <row r="779" spans="2:11" ht="12.75">
      <c r="B779" s="98"/>
      <c r="C779" s="24"/>
      <c r="F779" s="24"/>
      <c r="K779" s="24"/>
    </row>
    <row r="780" spans="2:11" ht="12.75">
      <c r="B780" s="98"/>
      <c r="C780" s="24"/>
      <c r="F780" s="24"/>
      <c r="K780" s="24"/>
    </row>
    <row r="781" spans="2:11" ht="12.75">
      <c r="B781" s="98"/>
      <c r="C781" s="24"/>
      <c r="F781" s="24"/>
      <c r="K781" s="24"/>
    </row>
    <row r="782" spans="2:11" ht="12.75">
      <c r="B782" s="98"/>
      <c r="C782" s="24"/>
      <c r="F782" s="24"/>
      <c r="K782" s="24"/>
    </row>
    <row r="783" spans="2:11" ht="12.75">
      <c r="B783" s="98"/>
      <c r="C783" s="24"/>
      <c r="F783" s="24"/>
      <c r="K783" s="24"/>
    </row>
    <row r="784" spans="2:11" ht="12.75">
      <c r="B784" s="98"/>
      <c r="C784" s="24"/>
      <c r="F784" s="24"/>
      <c r="K784" s="24"/>
    </row>
    <row r="785" spans="2:11" ht="12.75">
      <c r="B785" s="98"/>
      <c r="C785" s="24"/>
      <c r="F785" s="24"/>
      <c r="K785" s="24"/>
    </row>
    <row r="786" spans="2:11" ht="12.75">
      <c r="B786" s="98"/>
      <c r="C786" s="24"/>
      <c r="F786" s="24"/>
      <c r="K786" s="24"/>
    </row>
    <row r="787" spans="2:11" ht="12.75">
      <c r="B787" s="98"/>
      <c r="C787" s="24"/>
      <c r="F787" s="24"/>
      <c r="K787" s="24"/>
    </row>
    <row r="788" spans="2:11" ht="12.75">
      <c r="B788" s="98"/>
      <c r="C788" s="24"/>
      <c r="F788" s="24"/>
      <c r="K788" s="24"/>
    </row>
    <row r="789" spans="2:11" ht="12.75">
      <c r="B789" s="98"/>
      <c r="C789" s="24"/>
      <c r="F789" s="24"/>
      <c r="K789" s="24"/>
    </row>
    <row r="790" spans="2:11" ht="12.75">
      <c r="B790" s="98"/>
      <c r="C790" s="24"/>
      <c r="F790" s="24"/>
      <c r="K790" s="24"/>
    </row>
    <row r="791" spans="2:11" ht="12.75">
      <c r="B791" s="98"/>
      <c r="C791" s="24"/>
      <c r="F791" s="24"/>
      <c r="K791" s="24"/>
    </row>
    <row r="792" spans="2:11" ht="12.75">
      <c r="B792" s="98"/>
      <c r="C792" s="24"/>
      <c r="F792" s="24"/>
      <c r="K792" s="24"/>
    </row>
    <row r="793" spans="2:11" ht="12.75">
      <c r="B793" s="98"/>
      <c r="C793" s="24"/>
      <c r="F793" s="24"/>
      <c r="K793" s="24"/>
    </row>
    <row r="794" spans="2:11" ht="12.75">
      <c r="B794" s="98"/>
      <c r="C794" s="24"/>
      <c r="F794" s="24"/>
      <c r="K794" s="24"/>
    </row>
    <row r="795" spans="2:11" ht="12.75">
      <c r="B795" s="98"/>
      <c r="C795" s="24"/>
      <c r="F795" s="24"/>
      <c r="K795" s="24"/>
    </row>
    <row r="796" spans="2:11" ht="12.75">
      <c r="B796" s="98"/>
      <c r="C796" s="24"/>
      <c r="F796" s="24"/>
      <c r="K796" s="24"/>
    </row>
    <row r="797" spans="2:11" ht="12.75">
      <c r="B797" s="98"/>
      <c r="C797" s="24"/>
      <c r="F797" s="24"/>
      <c r="K797" s="24"/>
    </row>
    <row r="798" spans="2:11" ht="12.75">
      <c r="B798" s="98"/>
      <c r="C798" s="24"/>
      <c r="F798" s="24"/>
      <c r="K798" s="24"/>
    </row>
    <row r="799" spans="2:11" ht="12.75">
      <c r="B799" s="98"/>
      <c r="C799" s="24"/>
      <c r="F799" s="24"/>
      <c r="K799" s="24"/>
    </row>
    <row r="800" spans="2:11" ht="12.75">
      <c r="B800" s="98"/>
      <c r="C800" s="24"/>
      <c r="F800" s="24"/>
      <c r="K800" s="24"/>
    </row>
    <row r="801" spans="2:11" ht="12.75">
      <c r="B801" s="98"/>
      <c r="C801" s="24"/>
      <c r="F801" s="24"/>
      <c r="K801" s="24"/>
    </row>
    <row r="802" spans="2:11" ht="12.75">
      <c r="B802" s="98"/>
      <c r="C802" s="24"/>
      <c r="F802" s="24"/>
      <c r="K802" s="24"/>
    </row>
    <row r="803" spans="2:11" ht="12.75">
      <c r="B803" s="98"/>
      <c r="C803" s="24"/>
      <c r="F803" s="24"/>
      <c r="K803" s="24"/>
    </row>
    <row r="804" spans="2:11" ht="12.75">
      <c r="B804" s="98"/>
      <c r="C804" s="24"/>
      <c r="F804" s="24"/>
      <c r="K804" s="24"/>
    </row>
    <row r="805" spans="2:11" ht="12.75">
      <c r="B805" s="98"/>
      <c r="C805" s="24"/>
      <c r="F805" s="24"/>
      <c r="K805" s="24"/>
    </row>
    <row r="806" spans="2:11" ht="12.75">
      <c r="B806" s="98"/>
      <c r="C806" s="24"/>
      <c r="F806" s="24"/>
      <c r="K806" s="24"/>
    </row>
    <row r="807" spans="2:11" ht="12.75">
      <c r="B807" s="98"/>
      <c r="C807" s="24"/>
      <c r="F807" s="24"/>
      <c r="K807" s="24"/>
    </row>
    <row r="808" spans="2:11" ht="12.75">
      <c r="B808" s="98"/>
      <c r="C808" s="24"/>
      <c r="F808" s="24"/>
      <c r="K808" s="24"/>
    </row>
    <row r="809" spans="2:11" ht="12.75">
      <c r="B809" s="98"/>
      <c r="C809" s="24"/>
      <c r="F809" s="24"/>
      <c r="K809" s="24"/>
    </row>
    <row r="810" spans="2:11" ht="12.75">
      <c r="B810" s="98"/>
      <c r="C810" s="24"/>
      <c r="F810" s="24"/>
      <c r="K810" s="24"/>
    </row>
    <row r="811" spans="2:11" ht="12.75">
      <c r="B811" s="98"/>
      <c r="C811" s="24"/>
      <c r="F811" s="24"/>
      <c r="K811" s="24"/>
    </row>
    <row r="812" spans="2:11" ht="12.75">
      <c r="B812" s="98"/>
      <c r="C812" s="24"/>
      <c r="F812" s="24"/>
      <c r="K812" s="24"/>
    </row>
    <row r="813" spans="2:11" ht="12.75">
      <c r="B813" s="98"/>
      <c r="C813" s="24"/>
      <c r="F813" s="24"/>
      <c r="K813" s="24"/>
    </row>
    <row r="814" spans="2:11" ht="12.75">
      <c r="B814" s="98"/>
      <c r="C814" s="24"/>
      <c r="F814" s="24"/>
      <c r="K814" s="24"/>
    </row>
    <row r="815" spans="2:11" ht="12.75">
      <c r="B815" s="98"/>
      <c r="C815" s="24"/>
      <c r="F815" s="24"/>
      <c r="K815" s="24"/>
    </row>
    <row r="816" spans="2:11" ht="12.75">
      <c r="B816" s="98"/>
      <c r="C816" s="24"/>
      <c r="F816" s="24"/>
      <c r="K816" s="24"/>
    </row>
    <row r="817" spans="2:11" ht="12.75">
      <c r="B817" s="98"/>
      <c r="C817" s="24"/>
      <c r="F817" s="24"/>
      <c r="K817" s="24"/>
    </row>
    <row r="818" spans="2:11" ht="12.75">
      <c r="B818" s="98"/>
      <c r="C818" s="24"/>
      <c r="F818" s="24"/>
      <c r="K818" s="24"/>
    </row>
    <row r="819" spans="2:11" ht="12.75">
      <c r="B819" s="98"/>
      <c r="C819" s="24"/>
      <c r="F819" s="24"/>
      <c r="K819" s="24"/>
    </row>
    <row r="820" spans="2:11" ht="12.75">
      <c r="B820" s="98"/>
      <c r="C820" s="24"/>
      <c r="F820" s="24"/>
      <c r="K820" s="24"/>
    </row>
    <row r="821" spans="2:11" ht="12.75">
      <c r="B821" s="98"/>
      <c r="C821" s="24"/>
      <c r="F821" s="24"/>
      <c r="K821" s="24"/>
    </row>
    <row r="822" spans="2:11" ht="12.75">
      <c r="B822" s="98"/>
      <c r="C822" s="24"/>
      <c r="F822" s="24"/>
      <c r="K822" s="24"/>
    </row>
    <row r="823" spans="2:11" ht="12.75">
      <c r="B823" s="98"/>
      <c r="C823" s="24"/>
      <c r="F823" s="24"/>
      <c r="K823" s="24"/>
    </row>
    <row r="824" spans="2:11" ht="12.75">
      <c r="B824" s="98"/>
      <c r="C824" s="24"/>
      <c r="F824" s="24"/>
      <c r="K824" s="24"/>
    </row>
    <row r="825" spans="2:11" ht="12.75">
      <c r="B825" s="98"/>
      <c r="C825" s="24"/>
      <c r="F825" s="24"/>
      <c r="K825" s="24"/>
    </row>
    <row r="826" spans="2:11" ht="12.75">
      <c r="B826" s="98"/>
      <c r="C826" s="24"/>
      <c r="F826" s="24"/>
      <c r="K826" s="24"/>
    </row>
    <row r="827" spans="2:11" ht="12.75">
      <c r="B827" s="98"/>
      <c r="C827" s="24"/>
      <c r="F827" s="24"/>
      <c r="K827" s="24"/>
    </row>
    <row r="828" spans="2:11" ht="12.75">
      <c r="B828" s="98"/>
      <c r="C828" s="24"/>
      <c r="F828" s="24"/>
      <c r="K828" s="24"/>
    </row>
    <row r="829" spans="2:11" ht="12.75">
      <c r="B829" s="98"/>
      <c r="C829" s="24"/>
      <c r="F829" s="24"/>
      <c r="K829" s="24"/>
    </row>
    <row r="830" spans="2:11" ht="12.75">
      <c r="B830" s="98"/>
      <c r="C830" s="24"/>
      <c r="F830" s="24"/>
      <c r="K830" s="24"/>
    </row>
    <row r="831" spans="2:11" ht="12.75">
      <c r="B831" s="98"/>
      <c r="C831" s="24"/>
      <c r="F831" s="24"/>
      <c r="K831" s="24"/>
    </row>
    <row r="832" spans="2:11" ht="12.75">
      <c r="B832" s="98"/>
      <c r="C832" s="24"/>
      <c r="F832" s="24"/>
      <c r="K832" s="24"/>
    </row>
    <row r="833" spans="2:11" ht="12.75">
      <c r="B833" s="98"/>
      <c r="C833" s="24"/>
      <c r="F833" s="24"/>
      <c r="K833" s="24"/>
    </row>
    <row r="834" spans="2:11" ht="12.75">
      <c r="B834" s="98"/>
      <c r="C834" s="24"/>
      <c r="F834" s="24"/>
      <c r="K834" s="24"/>
    </row>
    <row r="835" spans="2:11" ht="12.75">
      <c r="B835" s="98"/>
      <c r="C835" s="24"/>
      <c r="F835" s="24"/>
      <c r="K835" s="24"/>
    </row>
    <row r="836" spans="2:11" ht="12.75">
      <c r="B836" s="98"/>
      <c r="C836" s="24"/>
      <c r="F836" s="24"/>
      <c r="K836" s="24"/>
    </row>
    <row r="837" spans="2:11" ht="12.75">
      <c r="B837" s="98"/>
      <c r="C837" s="24"/>
      <c r="F837" s="24"/>
      <c r="K837" s="24"/>
    </row>
    <row r="838" spans="2:11" ht="12.75">
      <c r="B838" s="98"/>
      <c r="C838" s="24"/>
      <c r="F838" s="24"/>
      <c r="K838" s="24"/>
    </row>
    <row r="839" spans="2:11" ht="12.75">
      <c r="B839" s="98"/>
      <c r="C839" s="24"/>
      <c r="F839" s="24"/>
      <c r="K839" s="24"/>
    </row>
    <row r="840" spans="2:11" ht="12.75">
      <c r="B840" s="98"/>
      <c r="C840" s="24"/>
      <c r="F840" s="24"/>
      <c r="K840" s="24"/>
    </row>
    <row r="841" spans="2:11" ht="12.75">
      <c r="B841" s="98"/>
      <c r="C841" s="24"/>
      <c r="F841" s="24"/>
      <c r="K841" s="24"/>
    </row>
    <row r="842" spans="2:11" ht="12.75">
      <c r="B842" s="98"/>
      <c r="C842" s="24"/>
      <c r="F842" s="24"/>
      <c r="K842" s="24"/>
    </row>
    <row r="843" spans="2:11" ht="12.75">
      <c r="B843" s="98"/>
      <c r="C843" s="24"/>
      <c r="F843" s="24"/>
      <c r="K843" s="24"/>
    </row>
    <row r="844" spans="2:11" ht="12.75">
      <c r="B844" s="98"/>
      <c r="C844" s="24"/>
      <c r="F844" s="24"/>
      <c r="K844" s="24"/>
    </row>
    <row r="845" spans="2:11" ht="12.75">
      <c r="B845" s="98"/>
      <c r="C845" s="24"/>
      <c r="F845" s="24"/>
      <c r="K845" s="24"/>
    </row>
    <row r="846" spans="2:11" ht="12.75">
      <c r="B846" s="98"/>
      <c r="C846" s="24"/>
      <c r="F846" s="24"/>
      <c r="K846" s="24"/>
    </row>
    <row r="847" spans="2:11" ht="12.75">
      <c r="B847" s="98"/>
      <c r="C847" s="24"/>
      <c r="F847" s="24"/>
      <c r="K847" s="24"/>
    </row>
    <row r="848" spans="2:11" ht="12.75">
      <c r="B848" s="98"/>
      <c r="C848" s="24"/>
      <c r="F848" s="24"/>
      <c r="K848" s="24"/>
    </row>
    <row r="849" spans="2:11" ht="12.75">
      <c r="B849" s="98"/>
      <c r="C849" s="24"/>
      <c r="F849" s="24"/>
      <c r="K849" s="24"/>
    </row>
    <row r="850" spans="2:11" ht="12.75">
      <c r="B850" s="98"/>
      <c r="C850" s="24"/>
      <c r="F850" s="24"/>
      <c r="K850" s="24"/>
    </row>
    <row r="851" spans="2:11" ht="12.75">
      <c r="B851" s="98"/>
      <c r="C851" s="24"/>
      <c r="F851" s="24"/>
      <c r="K851" s="24"/>
    </row>
    <row r="852" spans="2:11" ht="12.75">
      <c r="B852" s="98"/>
      <c r="C852" s="24"/>
      <c r="F852" s="24"/>
      <c r="K852" s="24"/>
    </row>
    <row r="853" spans="2:11" ht="12.75">
      <c r="B853" s="98"/>
      <c r="C853" s="24"/>
      <c r="F853" s="24"/>
      <c r="K853" s="24"/>
    </row>
    <row r="854" spans="2:11" ht="12.75">
      <c r="B854" s="98"/>
      <c r="C854" s="24"/>
      <c r="F854" s="24"/>
      <c r="K854" s="24"/>
    </row>
    <row r="855" spans="2:11" ht="12.75">
      <c r="B855" s="98"/>
      <c r="C855" s="24"/>
      <c r="F855" s="24"/>
      <c r="K855" s="24"/>
    </row>
    <row r="856" spans="2:11" ht="12.75">
      <c r="B856" s="98"/>
      <c r="C856" s="24"/>
      <c r="F856" s="24"/>
      <c r="K856" s="24"/>
    </row>
    <row r="857" spans="2:11" ht="12.75">
      <c r="B857" s="98"/>
      <c r="C857" s="24"/>
      <c r="F857" s="24"/>
      <c r="K857" s="24"/>
    </row>
    <row r="858" spans="2:11" ht="12.75">
      <c r="B858" s="98"/>
      <c r="C858" s="24"/>
      <c r="F858" s="24"/>
      <c r="K858" s="24"/>
    </row>
    <row r="859" spans="2:11" ht="12.75">
      <c r="B859" s="98"/>
      <c r="C859" s="24"/>
      <c r="F859" s="24"/>
      <c r="K859" s="24"/>
    </row>
    <row r="860" spans="2:11" ht="12.75">
      <c r="B860" s="98"/>
      <c r="C860" s="24"/>
      <c r="F860" s="24"/>
      <c r="K860" s="24"/>
    </row>
    <row r="861" spans="2:11" ht="12.75">
      <c r="B861" s="98"/>
      <c r="C861" s="24"/>
      <c r="F861" s="24"/>
      <c r="K861" s="24"/>
    </row>
    <row r="862" spans="2:11" ht="12.75">
      <c r="B862" s="98"/>
      <c r="C862" s="24"/>
      <c r="F862" s="24"/>
      <c r="K862" s="24"/>
    </row>
    <row r="863" spans="2:11" ht="12.75">
      <c r="B863" s="98"/>
      <c r="C863" s="24"/>
      <c r="F863" s="24"/>
      <c r="K863" s="24"/>
    </row>
    <row r="864" spans="2:11" ht="12.75">
      <c r="B864" s="98"/>
      <c r="C864" s="24"/>
      <c r="F864" s="24"/>
      <c r="K864" s="24"/>
    </row>
    <row r="865" spans="2:11" ht="12.75">
      <c r="B865" s="98"/>
      <c r="C865" s="24"/>
      <c r="F865" s="24"/>
      <c r="K865" s="24"/>
    </row>
    <row r="866" spans="2:11" ht="12.75">
      <c r="B866" s="98"/>
      <c r="C866" s="24"/>
      <c r="F866" s="24"/>
      <c r="K866" s="24"/>
    </row>
    <row r="867" spans="2:11" ht="12.75">
      <c r="B867" s="98"/>
      <c r="C867" s="24"/>
      <c r="F867" s="24"/>
      <c r="K867" s="24"/>
    </row>
    <row r="868" spans="2:11" ht="12.75">
      <c r="B868" s="98"/>
      <c r="C868" s="24"/>
      <c r="F868" s="24"/>
      <c r="K868" s="24"/>
    </row>
    <row r="869" spans="2:11" ht="12.75">
      <c r="B869" s="98"/>
      <c r="C869" s="24"/>
      <c r="F869" s="24"/>
      <c r="K869" s="24"/>
    </row>
    <row r="870" spans="2:11" ht="12.75">
      <c r="B870" s="98"/>
      <c r="C870" s="24"/>
      <c r="F870" s="24"/>
      <c r="K870" s="24"/>
    </row>
    <row r="871" spans="2:11" ht="12.75">
      <c r="B871" s="98"/>
      <c r="C871" s="24"/>
      <c r="F871" s="24"/>
      <c r="K871" s="24"/>
    </row>
    <row r="872" spans="2:11" ht="12.75">
      <c r="B872" s="98"/>
      <c r="C872" s="24"/>
      <c r="F872" s="24"/>
      <c r="K872" s="24"/>
    </row>
    <row r="873" spans="2:11" ht="12.75">
      <c r="B873" s="98"/>
      <c r="C873" s="24"/>
      <c r="F873" s="24"/>
      <c r="K873" s="24"/>
    </row>
    <row r="874" spans="2:11" ht="12.75">
      <c r="B874" s="98"/>
      <c r="C874" s="24"/>
      <c r="F874" s="24"/>
      <c r="K874" s="24"/>
    </row>
    <row r="875" spans="2:11" ht="12.75">
      <c r="B875" s="98"/>
      <c r="C875" s="24"/>
      <c r="F875" s="24"/>
      <c r="K875" s="24"/>
    </row>
    <row r="876" spans="2:11" ht="12.75">
      <c r="B876" s="98"/>
      <c r="C876" s="24"/>
      <c r="F876" s="24"/>
      <c r="K876" s="24"/>
    </row>
    <row r="877" spans="2:11" ht="12.75">
      <c r="B877" s="98"/>
      <c r="C877" s="24"/>
      <c r="F877" s="24"/>
      <c r="K877" s="24"/>
    </row>
    <row r="878" spans="2:11" ht="12.75">
      <c r="B878" s="98"/>
      <c r="C878" s="24"/>
      <c r="F878" s="24"/>
      <c r="K878" s="24"/>
    </row>
    <row r="879" spans="2:11" ht="12.75">
      <c r="B879" s="98"/>
      <c r="C879" s="24"/>
      <c r="F879" s="24"/>
      <c r="K879" s="24"/>
    </row>
    <row r="880" spans="2:11" ht="12.75">
      <c r="B880" s="98"/>
      <c r="C880" s="24"/>
      <c r="F880" s="24"/>
      <c r="K880" s="24"/>
    </row>
    <row r="881" spans="2:11" ht="12.75">
      <c r="B881" s="98"/>
      <c r="C881" s="24"/>
      <c r="F881" s="24"/>
      <c r="K881" s="24"/>
    </row>
    <row r="882" spans="2:11" ht="12.75">
      <c r="B882" s="98"/>
      <c r="C882" s="24"/>
      <c r="F882" s="24"/>
      <c r="K882" s="24"/>
    </row>
    <row r="883" spans="2:11" ht="12.75">
      <c r="B883" s="98"/>
      <c r="C883" s="24"/>
      <c r="F883" s="24"/>
      <c r="K883" s="24"/>
    </row>
    <row r="884" spans="2:11" ht="12.75">
      <c r="B884" s="98"/>
      <c r="C884" s="24"/>
      <c r="F884" s="24"/>
      <c r="K884" s="24"/>
    </row>
    <row r="885" spans="2:11" ht="12.75">
      <c r="B885" s="98"/>
      <c r="C885" s="24"/>
      <c r="F885" s="24"/>
      <c r="K885" s="24"/>
    </row>
    <row r="886" spans="2:11" ht="12.75">
      <c r="B886" s="98"/>
      <c r="C886" s="24"/>
      <c r="F886" s="24"/>
      <c r="K886" s="24"/>
    </row>
    <row r="887" spans="2:11" ht="12.75">
      <c r="B887" s="98"/>
      <c r="C887" s="24"/>
      <c r="F887" s="24"/>
      <c r="K887" s="24"/>
    </row>
    <row r="888" spans="2:11" ht="12.75">
      <c r="B888" s="98"/>
      <c r="C888" s="24"/>
      <c r="F888" s="24"/>
      <c r="K888" s="24"/>
    </row>
    <row r="889" spans="2:11" ht="12.75">
      <c r="B889" s="98"/>
      <c r="C889" s="24"/>
      <c r="F889" s="24"/>
      <c r="K889" s="24"/>
    </row>
    <row r="890" spans="2:11" ht="12.75">
      <c r="B890" s="98"/>
      <c r="C890" s="24"/>
      <c r="F890" s="24"/>
      <c r="K890" s="24"/>
    </row>
    <row r="891" spans="2:11" ht="12.75">
      <c r="B891" s="98"/>
      <c r="C891" s="24"/>
      <c r="F891" s="24"/>
      <c r="K891" s="24"/>
    </row>
    <row r="892" spans="2:11" ht="12.75">
      <c r="B892" s="98"/>
      <c r="C892" s="24"/>
      <c r="F892" s="24"/>
      <c r="K892" s="24"/>
    </row>
    <row r="893" spans="2:11" ht="12.75">
      <c r="B893" s="98"/>
      <c r="C893" s="24"/>
      <c r="F893" s="24"/>
      <c r="K893" s="24"/>
    </row>
    <row r="894" spans="2:11" ht="12.75">
      <c r="B894" s="98"/>
      <c r="C894" s="24"/>
      <c r="F894" s="24"/>
      <c r="K894" s="24"/>
    </row>
    <row r="895" spans="2:11" ht="12.75">
      <c r="B895" s="98"/>
      <c r="C895" s="24"/>
      <c r="F895" s="24"/>
      <c r="K895" s="24"/>
    </row>
    <row r="896" spans="2:11" ht="12.75">
      <c r="B896" s="98"/>
      <c r="C896" s="24"/>
      <c r="F896" s="24"/>
      <c r="K896" s="24"/>
    </row>
    <row r="897" spans="2:11" ht="12.75">
      <c r="B897" s="98"/>
      <c r="C897" s="24"/>
      <c r="F897" s="24"/>
      <c r="K897" s="24"/>
    </row>
    <row r="898" spans="2:11" ht="12.75">
      <c r="B898" s="98"/>
      <c r="C898" s="24"/>
      <c r="F898" s="24"/>
      <c r="K898" s="24"/>
    </row>
    <row r="899" spans="2:11" ht="12.75">
      <c r="B899" s="98"/>
      <c r="C899" s="24"/>
      <c r="F899" s="24"/>
      <c r="K899" s="24"/>
    </row>
    <row r="900" spans="2:11" ht="12.75">
      <c r="B900" s="98"/>
      <c r="C900" s="24"/>
      <c r="F900" s="24"/>
      <c r="K900" s="24"/>
    </row>
    <row r="901" spans="2:11" ht="12.75">
      <c r="B901" s="98"/>
      <c r="C901" s="24"/>
      <c r="F901" s="24"/>
      <c r="K901" s="24"/>
    </row>
    <row r="902" spans="2:11" ht="12.75">
      <c r="B902" s="98"/>
      <c r="C902" s="24"/>
      <c r="F902" s="24"/>
      <c r="K902" s="24"/>
    </row>
    <row r="903" spans="2:11" ht="12.75">
      <c r="B903" s="98"/>
      <c r="C903" s="24"/>
      <c r="F903" s="24"/>
      <c r="K903" s="24"/>
    </row>
    <row r="904" spans="2:11" ht="12.75">
      <c r="B904" s="98"/>
      <c r="C904" s="24"/>
      <c r="F904" s="24"/>
      <c r="K904" s="24"/>
    </row>
    <row r="905" spans="2:11" ht="12.75">
      <c r="B905" s="98"/>
      <c r="C905" s="24"/>
      <c r="F905" s="24"/>
      <c r="K905" s="24"/>
    </row>
    <row r="906" spans="2:11" ht="12.75">
      <c r="B906" s="98"/>
      <c r="C906" s="24"/>
      <c r="F906" s="24"/>
      <c r="K906" s="24"/>
    </row>
    <row r="907" spans="2:11" ht="12.75">
      <c r="B907" s="98"/>
      <c r="C907" s="24"/>
      <c r="F907" s="24"/>
      <c r="K907" s="24"/>
    </row>
    <row r="908" spans="2:11" ht="12.75">
      <c r="B908" s="98"/>
      <c r="C908" s="24"/>
      <c r="F908" s="24"/>
      <c r="K908" s="24"/>
    </row>
    <row r="909" spans="2:11" ht="12.75">
      <c r="B909" s="98"/>
      <c r="C909" s="24"/>
      <c r="F909" s="24"/>
      <c r="K909" s="24"/>
    </row>
    <row r="910" spans="2:11" ht="12.75">
      <c r="B910" s="98"/>
      <c r="C910" s="24"/>
      <c r="F910" s="24"/>
      <c r="K910" s="24"/>
    </row>
    <row r="911" spans="2:11" ht="12.75">
      <c r="B911" s="98"/>
      <c r="C911" s="24"/>
      <c r="F911" s="24"/>
      <c r="K911" s="24"/>
    </row>
    <row r="912" spans="2:11" ht="12.75">
      <c r="B912" s="98"/>
      <c r="C912" s="24"/>
      <c r="F912" s="24"/>
      <c r="K912" s="24"/>
    </row>
    <row r="913" spans="2:11" ht="12.75">
      <c r="B913" s="98"/>
      <c r="C913" s="24"/>
      <c r="F913" s="24"/>
      <c r="K913" s="24"/>
    </row>
    <row r="914" spans="2:11" ht="12.75">
      <c r="B914" s="98"/>
      <c r="C914" s="24"/>
      <c r="F914" s="24"/>
      <c r="K914" s="24"/>
    </row>
    <row r="915" spans="2:11" ht="12.75">
      <c r="B915" s="98"/>
      <c r="C915" s="24"/>
      <c r="F915" s="24"/>
      <c r="K915" s="24"/>
    </row>
    <row r="916" spans="2:11" ht="12.75">
      <c r="B916" s="98"/>
      <c r="C916" s="24"/>
      <c r="F916" s="24"/>
      <c r="K916" s="24"/>
    </row>
    <row r="917" spans="2:11" ht="12.75">
      <c r="B917" s="98"/>
      <c r="C917" s="24"/>
      <c r="F917" s="24"/>
      <c r="K917" s="24"/>
    </row>
    <row r="918" spans="2:11" ht="12.75">
      <c r="B918" s="98"/>
      <c r="C918" s="24"/>
      <c r="F918" s="24"/>
      <c r="K918" s="24"/>
    </row>
    <row r="919" spans="2:11" ht="12.75">
      <c r="B919" s="98"/>
      <c r="C919" s="24"/>
      <c r="F919" s="24"/>
      <c r="K919" s="24"/>
    </row>
    <row r="920" spans="2:11" ht="12.75">
      <c r="B920" s="98"/>
      <c r="C920" s="24"/>
      <c r="F920" s="24"/>
      <c r="K920" s="24"/>
    </row>
    <row r="921" spans="2:11" ht="12.75">
      <c r="B921" s="98"/>
      <c r="C921" s="24"/>
      <c r="F921" s="24"/>
      <c r="K921" s="24"/>
    </row>
    <row r="922" spans="2:11" ht="12.75">
      <c r="B922" s="98"/>
      <c r="C922" s="24"/>
      <c r="F922" s="24"/>
      <c r="K922" s="24"/>
    </row>
    <row r="923" spans="2:11" ht="12.75">
      <c r="B923" s="98"/>
      <c r="C923" s="24"/>
      <c r="F923" s="24"/>
      <c r="K923" s="24"/>
    </row>
    <row r="924" spans="2:11" ht="12.75">
      <c r="B924" s="98"/>
      <c r="C924" s="24"/>
      <c r="F924" s="24"/>
      <c r="K924" s="24"/>
    </row>
    <row r="925" spans="2:11" ht="12.75">
      <c r="B925" s="98"/>
      <c r="C925" s="24"/>
      <c r="F925" s="24"/>
      <c r="K925" s="24"/>
    </row>
    <row r="926" spans="2:11" ht="12.75">
      <c r="B926" s="98"/>
      <c r="C926" s="24"/>
      <c r="F926" s="24"/>
      <c r="K926" s="24"/>
    </row>
    <row r="927" spans="2:11" ht="12.75">
      <c r="B927" s="98"/>
      <c r="C927" s="24"/>
      <c r="F927" s="24"/>
      <c r="K927" s="24"/>
    </row>
    <row r="928" spans="2:11" ht="12.75">
      <c r="B928" s="98"/>
      <c r="C928" s="24"/>
      <c r="F928" s="24"/>
      <c r="K928" s="24"/>
    </row>
    <row r="929" spans="2:11" ht="12.75">
      <c r="B929" s="98"/>
      <c r="C929" s="24"/>
      <c r="F929" s="24"/>
      <c r="K929" s="24"/>
    </row>
    <row r="930" spans="2:11" ht="12.75">
      <c r="B930" s="98"/>
      <c r="C930" s="24"/>
      <c r="F930" s="24"/>
      <c r="K930" s="24"/>
    </row>
    <row r="931" spans="2:11" ht="12.75">
      <c r="B931" s="98"/>
      <c r="C931" s="24"/>
      <c r="F931" s="24"/>
      <c r="K931" s="24"/>
    </row>
    <row r="932" spans="2:11" ht="12.75">
      <c r="B932" s="98"/>
      <c r="C932" s="24"/>
      <c r="F932" s="24"/>
      <c r="K932" s="24"/>
    </row>
    <row r="933" spans="2:11" ht="12.75">
      <c r="B933" s="98"/>
      <c r="C933" s="24"/>
      <c r="F933" s="24"/>
      <c r="K933" s="24"/>
    </row>
    <row r="934" spans="2:11" ht="12.75">
      <c r="B934" s="98"/>
      <c r="C934" s="24"/>
      <c r="F934" s="24"/>
      <c r="K934" s="24"/>
    </row>
    <row r="935" spans="2:11" ht="12.75">
      <c r="B935" s="98"/>
      <c r="C935" s="24"/>
      <c r="F935" s="24"/>
      <c r="K935" s="24"/>
    </row>
    <row r="936" spans="2:11" ht="12.75">
      <c r="B936" s="98"/>
      <c r="C936" s="24"/>
      <c r="F936" s="24"/>
      <c r="K936" s="24"/>
    </row>
    <row r="937" spans="2:11" ht="12.75">
      <c r="B937" s="98"/>
      <c r="C937" s="24"/>
      <c r="F937" s="24"/>
      <c r="K937" s="24"/>
    </row>
    <row r="938" spans="2:11" ht="12.75">
      <c r="B938" s="98"/>
      <c r="C938" s="24"/>
      <c r="F938" s="24"/>
      <c r="K938" s="24"/>
    </row>
    <row r="939" spans="2:11" ht="12.75">
      <c r="B939" s="98"/>
      <c r="C939" s="24"/>
      <c r="F939" s="24"/>
      <c r="K939" s="24"/>
    </row>
    <row r="940" spans="2:11" ht="12.75">
      <c r="B940" s="98"/>
      <c r="C940" s="24"/>
      <c r="F940" s="24"/>
      <c r="K940" s="24"/>
    </row>
    <row r="941" spans="2:11" ht="12.75">
      <c r="B941" s="98"/>
      <c r="C941" s="24"/>
      <c r="F941" s="24"/>
      <c r="K941" s="24"/>
    </row>
    <row r="942" spans="2:11" ht="12.75">
      <c r="B942" s="98"/>
      <c r="C942" s="24"/>
      <c r="F942" s="24"/>
      <c r="K942" s="24"/>
    </row>
    <row r="943" spans="2:11" ht="12.75">
      <c r="B943" s="98"/>
      <c r="C943" s="24"/>
      <c r="F943" s="24"/>
      <c r="K943" s="24"/>
    </row>
    <row r="944" spans="2:11" ht="12.75">
      <c r="B944" s="98"/>
      <c r="C944" s="24"/>
      <c r="F944" s="24"/>
      <c r="K944" s="24"/>
    </row>
    <row r="945" spans="2:11" ht="12.75">
      <c r="B945" s="98"/>
      <c r="C945" s="24"/>
      <c r="F945" s="24"/>
      <c r="K945" s="24"/>
    </row>
    <row r="946" spans="2:11" ht="12.75">
      <c r="B946" s="98"/>
      <c r="C946" s="24"/>
      <c r="F946" s="24"/>
      <c r="K946" s="24"/>
    </row>
    <row r="947" spans="2:11" ht="12.75">
      <c r="B947" s="98"/>
      <c r="C947" s="24"/>
      <c r="F947" s="24"/>
      <c r="K947" s="24"/>
    </row>
    <row r="948" spans="2:11" ht="12.75">
      <c r="B948" s="98"/>
      <c r="C948" s="24"/>
      <c r="F948" s="24"/>
      <c r="K948" s="24"/>
    </row>
    <row r="949" spans="2:11" ht="12.75">
      <c r="B949" s="98"/>
      <c r="C949" s="24"/>
      <c r="F949" s="24"/>
      <c r="K949" s="24"/>
    </row>
    <row r="950" spans="2:11" ht="12.75">
      <c r="B950" s="98"/>
      <c r="C950" s="24"/>
      <c r="F950" s="24"/>
      <c r="K950" s="24"/>
    </row>
    <row r="951" spans="2:11" ht="12.75">
      <c r="B951" s="98"/>
      <c r="C951" s="24"/>
      <c r="F951" s="24"/>
      <c r="K951" s="24"/>
    </row>
    <row r="952" spans="2:11" ht="12.75">
      <c r="B952" s="98"/>
      <c r="C952" s="24"/>
      <c r="F952" s="24"/>
      <c r="K952" s="24"/>
    </row>
    <row r="953" spans="2:11" ht="12.75">
      <c r="B953" s="98"/>
      <c r="C953" s="24"/>
      <c r="F953" s="24"/>
      <c r="K953" s="24"/>
    </row>
    <row r="954" spans="2:11" ht="12.75">
      <c r="B954" s="98"/>
      <c r="C954" s="24"/>
      <c r="F954" s="24"/>
      <c r="K954" s="24"/>
    </row>
    <row r="955" spans="2:11" ht="12.75">
      <c r="B955" s="98"/>
      <c r="C955" s="24"/>
      <c r="F955" s="24"/>
      <c r="K955" s="24"/>
    </row>
    <row r="956" spans="2:11" ht="12.75">
      <c r="B956" s="98"/>
      <c r="C956" s="24"/>
      <c r="F956" s="24"/>
      <c r="K956" s="24"/>
    </row>
    <row r="957" spans="2:11" ht="12.75">
      <c r="B957" s="98"/>
      <c r="C957" s="24"/>
      <c r="F957" s="24"/>
      <c r="K957" s="24"/>
    </row>
    <row r="958" spans="2:11" ht="12.75">
      <c r="B958" s="98"/>
      <c r="C958" s="24"/>
      <c r="F958" s="24"/>
      <c r="K958" s="24"/>
    </row>
    <row r="959" spans="2:11" ht="12.75">
      <c r="B959" s="98"/>
      <c r="C959" s="24"/>
      <c r="F959" s="24"/>
      <c r="K959" s="24"/>
    </row>
    <row r="960" spans="2:11" ht="12.75">
      <c r="B960" s="98"/>
      <c r="C960" s="24"/>
      <c r="F960" s="24"/>
      <c r="K960" s="24"/>
    </row>
    <row r="961" spans="2:11" ht="12.75">
      <c r="B961" s="98"/>
      <c r="C961" s="24"/>
      <c r="F961" s="24"/>
      <c r="K961" s="24"/>
    </row>
    <row r="962" spans="2:11" ht="12.75">
      <c r="B962" s="98"/>
      <c r="C962" s="24"/>
      <c r="F962" s="24"/>
      <c r="K962" s="24"/>
    </row>
    <row r="963" spans="2:11" ht="12.75">
      <c r="B963" s="98"/>
      <c r="C963" s="24"/>
      <c r="F963" s="24"/>
      <c r="K963" s="24"/>
    </row>
    <row r="964" spans="2:11" ht="12.75">
      <c r="B964" s="98"/>
      <c r="C964" s="24"/>
      <c r="F964" s="24"/>
      <c r="K964" s="24"/>
    </row>
    <row r="965" spans="2:11" ht="12.75">
      <c r="B965" s="98"/>
      <c r="C965" s="24"/>
      <c r="F965" s="24"/>
      <c r="K965" s="24"/>
    </row>
    <row r="966" spans="2:11" ht="12.75">
      <c r="B966" s="98"/>
      <c r="C966" s="24"/>
      <c r="F966" s="24"/>
      <c r="K966" s="24"/>
    </row>
    <row r="967" spans="2:11" ht="12.75">
      <c r="B967" s="98"/>
      <c r="C967" s="24"/>
      <c r="F967" s="24"/>
      <c r="K967" s="24"/>
    </row>
    <row r="968" spans="2:11" ht="12.75">
      <c r="B968" s="98"/>
      <c r="C968" s="24"/>
      <c r="F968" s="24"/>
      <c r="K968" s="24"/>
    </row>
    <row r="969" spans="2:11" ht="12.75">
      <c r="B969" s="98"/>
      <c r="C969" s="24"/>
      <c r="F969" s="24"/>
      <c r="K969" s="24"/>
    </row>
    <row r="970" spans="2:11" ht="12.75">
      <c r="B970" s="98"/>
      <c r="C970" s="24"/>
      <c r="F970" s="24"/>
      <c r="K970" s="24"/>
    </row>
    <row r="971" spans="2:11" ht="12.75">
      <c r="B971" s="98"/>
      <c r="C971" s="24"/>
      <c r="F971" s="24"/>
      <c r="K971" s="24"/>
    </row>
    <row r="972" spans="2:11" ht="12.75">
      <c r="B972" s="98"/>
      <c r="C972" s="24"/>
      <c r="F972" s="24"/>
      <c r="K972" s="24"/>
    </row>
    <row r="973" spans="2:11" ht="12.75">
      <c r="B973" s="98"/>
      <c r="C973" s="24"/>
      <c r="F973" s="24"/>
      <c r="K973" s="24"/>
    </row>
    <row r="974" spans="2:11" ht="12.75">
      <c r="B974" s="98"/>
      <c r="C974" s="24"/>
      <c r="F974" s="24"/>
      <c r="K974" s="24"/>
    </row>
    <row r="975" spans="2:11" ht="12.75">
      <c r="B975" s="98"/>
      <c r="C975" s="24"/>
      <c r="F975" s="24"/>
      <c r="K975" s="24"/>
    </row>
    <row r="976" spans="2:11" ht="12.75">
      <c r="B976" s="98"/>
      <c r="C976" s="24"/>
      <c r="F976" s="24"/>
      <c r="K976" s="24"/>
    </row>
    <row r="977" spans="2:11" ht="12.75">
      <c r="B977" s="98"/>
      <c r="C977" s="24"/>
      <c r="F977" s="24"/>
      <c r="K977" s="24"/>
    </row>
    <row r="978" spans="2:11" ht="12.75">
      <c r="B978" s="98"/>
      <c r="C978" s="24"/>
      <c r="F978" s="24"/>
      <c r="K978" s="24"/>
    </row>
    <row r="979" spans="2:11" ht="12.75">
      <c r="B979" s="98"/>
      <c r="C979" s="24"/>
      <c r="F979" s="24"/>
      <c r="K979" s="24"/>
    </row>
    <row r="980" spans="2:11" ht="12.75">
      <c r="B980" s="98"/>
      <c r="C980" s="24"/>
      <c r="F980" s="24"/>
      <c r="K980" s="24"/>
    </row>
    <row r="981" spans="2:11" ht="12.75">
      <c r="B981" s="98"/>
      <c r="C981" s="24"/>
      <c r="F981" s="24"/>
      <c r="K981" s="24"/>
    </row>
    <row r="982" spans="2:11" ht="12.75">
      <c r="B982" s="98"/>
      <c r="C982" s="24"/>
      <c r="F982" s="24"/>
      <c r="K982" s="24"/>
    </row>
    <row r="983" spans="2:11" ht="12.75">
      <c r="B983" s="98"/>
      <c r="C983" s="24"/>
      <c r="F983" s="24"/>
      <c r="K983" s="24"/>
    </row>
    <row r="984" spans="2:11" ht="12.75">
      <c r="B984" s="98"/>
      <c r="C984" s="24"/>
      <c r="F984" s="24"/>
      <c r="K984" s="24"/>
    </row>
    <row r="985" spans="2:11" ht="12.75">
      <c r="B985" s="98"/>
      <c r="C985" s="24"/>
      <c r="F985" s="24"/>
      <c r="K985" s="24"/>
    </row>
    <row r="986" spans="2:11" ht="12.75">
      <c r="B986" s="98"/>
      <c r="C986" s="24"/>
      <c r="F986" s="24"/>
      <c r="K986" s="24"/>
    </row>
    <row r="987" spans="2:11" ht="12.75">
      <c r="B987" s="98"/>
      <c r="C987" s="24"/>
      <c r="F987" s="24"/>
      <c r="K987" s="24"/>
    </row>
    <row r="988" spans="2:11" ht="12.75">
      <c r="B988" s="98"/>
      <c r="C988" s="24"/>
      <c r="F988" s="24"/>
      <c r="K988" s="24"/>
    </row>
    <row r="989" spans="2:11" ht="12.75">
      <c r="B989" s="98"/>
      <c r="C989" s="24"/>
      <c r="F989" s="24"/>
      <c r="K989" s="24"/>
    </row>
    <row r="990" spans="2:11" ht="12.75">
      <c r="B990" s="98"/>
      <c r="C990" s="24"/>
      <c r="F990" s="24"/>
      <c r="K990" s="24"/>
    </row>
    <row r="991" spans="2:11" ht="12.75">
      <c r="B991" s="98"/>
      <c r="C991" s="24"/>
      <c r="F991" s="24"/>
      <c r="K991" s="24"/>
    </row>
    <row r="992" spans="2:11" ht="12.75">
      <c r="B992" s="98"/>
      <c r="C992" s="24"/>
      <c r="F992" s="24"/>
      <c r="K992" s="24"/>
    </row>
    <row r="993" spans="2:11" ht="12.75">
      <c r="B993" s="98"/>
      <c r="C993" s="24"/>
      <c r="F993" s="24"/>
      <c r="K993" s="24"/>
    </row>
    <row r="994" spans="2:11" ht="12.75">
      <c r="B994" s="98"/>
      <c r="C994" s="24"/>
      <c r="F994" s="24"/>
      <c r="K994" s="24"/>
    </row>
    <row r="995" spans="2:11" ht="12.75">
      <c r="B995" s="98"/>
      <c r="C995" s="24"/>
      <c r="F995" s="24"/>
      <c r="K995" s="24"/>
    </row>
    <row r="996" spans="2:11" ht="12.75">
      <c r="B996" s="98"/>
      <c r="C996" s="24"/>
      <c r="F996" s="24"/>
      <c r="K996" s="24"/>
    </row>
    <row r="997" spans="2:11" ht="12.75">
      <c r="B997" s="98"/>
      <c r="C997" s="24"/>
      <c r="F997" s="24"/>
      <c r="K997" s="24"/>
    </row>
    <row r="998" spans="2:11" ht="15.75" customHeight="1">
      <c r="B998" s="98"/>
      <c r="C998" s="24"/>
      <c r="F998" s="24"/>
      <c r="K998" s="24"/>
    </row>
    <row r="999" spans="2:11" ht="15.75" customHeight="1">
      <c r="B999" s="98"/>
      <c r="C999" s="24"/>
      <c r="F999" s="24"/>
      <c r="K999" s="24"/>
    </row>
    <row r="1000" spans="2:11" ht="15.75" customHeight="1">
      <c r="B1000" s="98"/>
      <c r="C1000" s="24"/>
      <c r="F1000" s="24"/>
      <c r="K1000" s="24"/>
    </row>
    <row r="1001" spans="2:11" ht="15.75" customHeight="1">
      <c r="B1001" s="98"/>
      <c r="C1001" s="24"/>
      <c r="F1001" s="24"/>
      <c r="K1001" s="24"/>
    </row>
    <row r="1002" spans="2:11" ht="15.75" customHeight="1">
      <c r="B1002" s="98"/>
      <c r="C1002" s="24"/>
      <c r="F1002" s="24"/>
      <c r="K1002" s="24"/>
    </row>
    <row r="1003" spans="2:11" ht="15.75" customHeight="1">
      <c r="B1003" s="98"/>
      <c r="C1003" s="24"/>
      <c r="F1003" s="24"/>
      <c r="K1003" s="24"/>
    </row>
    <row r="1004" spans="2:11" ht="15.75" customHeight="1">
      <c r="B1004" s="98"/>
      <c r="C1004" s="24"/>
      <c r="F1004" s="24"/>
      <c r="K1004" s="24"/>
    </row>
    <row r="1005" spans="2:11" ht="15.75" customHeight="1">
      <c r="B1005" s="98"/>
      <c r="C1005" s="24"/>
      <c r="F1005" s="24"/>
      <c r="K1005" s="24"/>
    </row>
    <row r="1006" spans="2:11" ht="15.75" customHeight="1">
      <c r="B1006" s="98"/>
      <c r="C1006" s="24"/>
      <c r="F1006" s="24"/>
      <c r="K1006" s="24"/>
    </row>
    <row r="1007" spans="2:11" ht="15.75" customHeight="1">
      <c r="B1007" s="98"/>
      <c r="C1007" s="24"/>
      <c r="F1007" s="24"/>
      <c r="K1007" s="24"/>
    </row>
    <row r="1008" spans="2:11" ht="15" customHeight="1">
      <c r="B1008" s="98"/>
      <c r="C1008" s="24"/>
      <c r="F1008" s="24"/>
      <c r="K1008" s="24"/>
    </row>
    <row r="1009" spans="2:11" ht="15" customHeight="1">
      <c r="B1009" s="98"/>
      <c r="C1009" s="24"/>
      <c r="F1009" s="24"/>
      <c r="K1009" s="24"/>
    </row>
    <row r="1010" spans="2:11" ht="15" customHeight="1">
      <c r="B1010" s="98"/>
      <c r="C1010" s="24"/>
      <c r="F1010" s="24"/>
      <c r="K1010" s="24"/>
    </row>
    <row r="1011" spans="2:11" ht="15" customHeight="1">
      <c r="B1011" s="98"/>
      <c r="C1011" s="24"/>
      <c r="F1011" s="24"/>
      <c r="K1011" s="24"/>
    </row>
  </sheetData>
  <mergeCells count="51">
    <mergeCell ref="A24:A25"/>
    <mergeCell ref="A26:A27"/>
    <mergeCell ref="A28:A29"/>
    <mergeCell ref="B26:B27"/>
    <mergeCell ref="B28:B29"/>
    <mergeCell ref="K26:K27"/>
    <mergeCell ref="K28:K29"/>
    <mergeCell ref="L20:L21"/>
    <mergeCell ref="L22:L23"/>
    <mergeCell ref="L24:L25"/>
    <mergeCell ref="L26:L27"/>
    <mergeCell ref="L28:L29"/>
    <mergeCell ref="L10:L11"/>
    <mergeCell ref="K18:K19"/>
    <mergeCell ref="K20:K21"/>
    <mergeCell ref="K22:K23"/>
    <mergeCell ref="K24:K25"/>
    <mergeCell ref="K12:K13"/>
    <mergeCell ref="L12:L13"/>
    <mergeCell ref="K14:K15"/>
    <mergeCell ref="L14:L15"/>
    <mergeCell ref="K16:K17"/>
    <mergeCell ref="L16:L17"/>
    <mergeCell ref="L18:L19"/>
    <mergeCell ref="A22:A23"/>
    <mergeCell ref="B22:B23"/>
    <mergeCell ref="B24:B25"/>
    <mergeCell ref="A1:L1"/>
    <mergeCell ref="A3:J3"/>
    <mergeCell ref="K3:L3"/>
    <mergeCell ref="A4:J4"/>
    <mergeCell ref="K4:L4"/>
    <mergeCell ref="A5:J5"/>
    <mergeCell ref="K5:L5"/>
    <mergeCell ref="A8:A9"/>
    <mergeCell ref="B8:B9"/>
    <mergeCell ref="K8:K9"/>
    <mergeCell ref="L8:L9"/>
    <mergeCell ref="B10:B11"/>
    <mergeCell ref="K10:K11"/>
    <mergeCell ref="A16:A17"/>
    <mergeCell ref="B16:B17"/>
    <mergeCell ref="A18:A19"/>
    <mergeCell ref="B18:B19"/>
    <mergeCell ref="A20:A21"/>
    <mergeCell ref="B20:B21"/>
    <mergeCell ref="A10:A11"/>
    <mergeCell ref="A12:A13"/>
    <mergeCell ref="B12:B13"/>
    <mergeCell ref="A14:A15"/>
    <mergeCell ref="B14:B15"/>
  </mergeCells>
  <pageMargins left="0.25" right="0.25" top="0.75" bottom="0.75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Serviço</vt:lpstr>
      <vt:lpstr>Serviço Insalubridade</vt:lpstr>
      <vt:lpstr>Serviço Líder</vt:lpstr>
      <vt:lpstr>BDI</vt:lpstr>
      <vt:lpstr>EPI e uniformes</vt:lpstr>
      <vt:lpstr>materiais</vt:lpstr>
      <vt:lpstr>equipamentos</vt:lpstr>
      <vt:lpstr>cálculo m²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cogep</dc:creator>
  <cp:lastModifiedBy>Camila Bennemann</cp:lastModifiedBy>
  <cp:lastPrinted>2021-04-05T17:50:39Z</cp:lastPrinted>
  <dcterms:created xsi:type="dcterms:W3CDTF">2010-02-10T17:23:02Z</dcterms:created>
  <dcterms:modified xsi:type="dcterms:W3CDTF">2021-04-05T17:50:53Z</dcterms:modified>
</cp:coreProperties>
</file>